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updateLinks="never" codeName="ThisWorkbook"/>
  <workbookProtection workbookAlgorithmName="SHA-512" workbookHashValue="5ncU1ozWzMoEY+ybwzH5w9INnwyI2BzDFE7B+Q108YMBl6Tals4xG1EWr5x8npa3DdgJJZdNGbBcjVz3VtAPgg==" workbookSaltValue="ddYXu8lQZhr7H9duZzlssA==" workbookSpinCount="100000" lockStructure="1"/>
  <bookViews>
    <workbookView xWindow="0" yWindow="0" windowWidth="19155" windowHeight="7140" tabRatio="809" firstSheet="1" activeTab="1"/>
  </bookViews>
  <sheets>
    <sheet name="Evaluation Overview" sheetId="14" state="hidden" r:id="rId1"/>
    <sheet name="Instructions" sheetId="58" r:id="rId2"/>
    <sheet name="System" sheetId="2" r:id="rId3"/>
    <sheet name="Common" sheetId="50" r:id="rId4"/>
    <sheet name="CAD" sheetId="3" r:id="rId5"/>
    <sheet name="GIS" sheetId="56" r:id="rId6"/>
    <sheet name="Terminology" sheetId="9" r:id="rId7"/>
    <sheet name="Comments" sheetId="61" state="hidden" r:id="rId8"/>
    <sheet name="Support Data" sheetId="10" state="hidden" r:id="rId9"/>
    <sheet name="Index" sheetId="55" state="hidden" r:id="rId10"/>
  </sheets>
  <externalReferences>
    <externalReference r:id="rId11"/>
    <externalReference r:id="rId12"/>
    <externalReference r:id="rId13"/>
    <externalReference r:id="rId14"/>
    <externalReference r:id="rId15"/>
    <externalReference r:id="rId16"/>
  </externalReferences>
  <definedNames>
    <definedName name="_xlnm._FilterDatabase" localSheetId="4" hidden="1">CAD!$B$564:$B$597</definedName>
    <definedName name="_xlnm._FilterDatabase" localSheetId="2" hidden="1">System!$B$3:$B$266</definedName>
    <definedName name="Availability">'Support Data'!$A$49:$A$52</definedName>
    <definedName name="AvailabilityData">'Support Data'!$A$49:$B$52</definedName>
    <definedName name="BlankRow">'[1]Support data'!#REF!</definedName>
    <definedName name="BlankSection">'[1]Support data'!#REF!</definedName>
    <definedName name="cad_b_score">[2]CAD!#REF!</definedName>
    <definedName name="cad_ch_score">[2]CAD!#REF!</definedName>
    <definedName name="cad_d_score">[2]CAD!#REF!</definedName>
    <definedName name="cad_dm_score">[2]CAD!#REF!</definedName>
    <definedName name="cad_g_score">[2]CAD!#REF!</definedName>
    <definedName name="cad_or_score">[2]CAD!#REF!</definedName>
    <definedName name="cad_rpt_score">[2]CAD!#REF!</definedName>
    <definedName name="cad_sc_score">[2]CAD!#REF!</definedName>
    <definedName name="cad_sec_score">[2]CAD!#REF!</definedName>
    <definedName name="common_b_score">[2]System!#REF!</definedName>
    <definedName name="common_dm_range">[2]System!#REF!</definedName>
    <definedName name="common_dm_score">[2]System!#REF!</definedName>
    <definedName name="common_or_score">[2]System!#REF!</definedName>
    <definedName name="common_rpt_range">[2]System!#REF!</definedName>
    <definedName name="common_rpt_score">[2]System!#REF!</definedName>
    <definedName name="common_sc_score">[2]System!#REF!</definedName>
    <definedName name="common_sec_score">[2]System!#REF!</definedName>
    <definedName name="Display_EMS">#REF!</definedName>
    <definedName name="Display_Field_Reporting">#REF!</definedName>
    <definedName name="Display_Supervisory">[1]CAD!#REF!</definedName>
    <definedName name="em_b_range">#REF!</definedName>
    <definedName name="em_b_score">#REF!</definedName>
    <definedName name="EMS">#REF!</definedName>
    <definedName name="ems_b_range">#REF!</definedName>
    <definedName name="ems_b_score">#REF!</definedName>
    <definedName name="Existing">'Support Data'!$A$44:$A$46</definedName>
    <definedName name="Field_Reporting">#REF!</definedName>
    <definedName name="frms_b_range">#REF!</definedName>
    <definedName name="frms_b_score">#REF!</definedName>
    <definedName name="frms_g_range">#REF!</definedName>
    <definedName name="frms_g_score">#REF!</definedName>
    <definedName name="frms_mli_range">#REF!</definedName>
    <definedName name="frms_mli_score">#REF!</definedName>
    <definedName name="frms_mni_range">#REF!</definedName>
    <definedName name="frms_mni_score">#REF!</definedName>
    <definedName name="frms_mvi_range">#REF!</definedName>
    <definedName name="frms_mvi_score">#REF!</definedName>
    <definedName name="frms_rpt_range">#REF!</definedName>
    <definedName name="frms_rpt_score">#REF!</definedName>
    <definedName name="frms_sec_range">#REF!</definedName>
    <definedName name="frms_sec_score">#REF!</definedName>
    <definedName name="gis_b_score">[2]GIS!#REF!</definedName>
    <definedName name="gis_or_score">[2]GIS!#REF!</definedName>
    <definedName name="gis_rpt_score">[2]GIS!#REF!</definedName>
    <definedName name="gis_sec_score">[2]GIS!#REF!</definedName>
    <definedName name="hydrants_b_range">#REF!</definedName>
    <definedName name="hydrants_b_score">#REF!</definedName>
    <definedName name="ID_Range_Field_Reporting">#REF!</definedName>
    <definedName name="ID_Range_System_configuration">[1]CAD!$C$3:$C$13</definedName>
    <definedName name="inspections_b_range">#REF!</definedName>
    <definedName name="inspections_b_score">#REF!</definedName>
    <definedName name="interfaces_or_range">#REF!</definedName>
    <definedName name="interfaces_or_score">#REF!</definedName>
    <definedName name="interfaces_sc_range">#REF!</definedName>
    <definedName name="interfaces_sc_score">#REF!</definedName>
    <definedName name="investigations_b_range">#REF!</definedName>
    <definedName name="investigations_b_score">#REF!</definedName>
    <definedName name="mdd_avl_range">#REF!</definedName>
    <definedName name="mdd_avl_score">#REF!</definedName>
    <definedName name="mdd_b_range">#REF!</definedName>
    <definedName name="mdd_b_score">#REF!</definedName>
    <definedName name="mdd_dm_range">#REF!</definedName>
    <definedName name="mdd_dm_score">#REF!</definedName>
    <definedName name="mdd_fld_range">#REF!</definedName>
    <definedName name="mdd_fld_score">#REF!</definedName>
    <definedName name="mdd_g_range">#REF!</definedName>
    <definedName name="mdd_g_score">#REF!</definedName>
    <definedName name="mdd_mob_range">#REF!</definedName>
    <definedName name="mdd_mob_score">#REF!</definedName>
    <definedName name="mdd_or_range">#REF!</definedName>
    <definedName name="mdd_or_score">#REF!</definedName>
    <definedName name="mdd_sc_range">#REF!</definedName>
    <definedName name="mdd_sc_score">#REF!</definedName>
    <definedName name="mdd_sec_range">#REF!</definedName>
    <definedName name="mdd_sec_score">#REF!</definedName>
    <definedName name="nfirs_b_range">#REF!</definedName>
    <definedName name="nfirs_b_score">#REF!</definedName>
    <definedName name="permits_b_range">#REF!</definedName>
    <definedName name="permits_b_score">#REF!</definedName>
    <definedName name="_xlnm.Print_Area" localSheetId="2">System!$A$1:$G$266</definedName>
    <definedName name="_xlnm.Print_Titles" localSheetId="4">CAD!$3:$3</definedName>
    <definedName name="_xlnm.Print_Titles" localSheetId="3">Common!$3:$3</definedName>
    <definedName name="_xlnm.Print_Titles" localSheetId="5">GIS!$3:$3</definedName>
    <definedName name="_xlnm.Print_Titles" localSheetId="2">System!$3:$3</definedName>
    <definedName name="_xlnm.Print_Titles" localSheetId="6">Terminology!$1:$2</definedName>
    <definedName name="Range_Basic_capabilities">'[3]System specifications'!$C$184:$C$274</definedName>
    <definedName name="Range_CAD_LastCell">[1]CAD!$D$458</definedName>
    <definedName name="Range_Call_handling">'[3]System specifications'!$C$578:$C$632</definedName>
    <definedName name="Range_Data_maintenance">'[3]System specifications'!$C$66:$C$152</definedName>
    <definedName name="Range_Dispatch">'[3]System specifications'!$C$634:$C$742</definedName>
    <definedName name="Range_EMS">#REF!</definedName>
    <definedName name="Range_Field_Reporting">#REF!</definedName>
    <definedName name="Range_FRMS_LastCell">#REF!</definedName>
    <definedName name="Range_Geo_related">'[3]System specifications'!$C$456:$C$532</definedName>
    <definedName name="Range_Interfaces">'[3]System specifications'!$D$534:$D$576</definedName>
    <definedName name="Range_MDC_LastCell">#REF!</definedName>
    <definedName name="Range_MVI">#REF!</definedName>
    <definedName name="Range_Operational_requirements">'[3]System specifications'!$C$276:$C$317</definedName>
    <definedName name="Range_Other_Modules">#REF!</definedName>
    <definedName name="Range_Queries">#REF!</definedName>
    <definedName name="Range_Reporting">'[3]System specifications'!$C$319:$C$454</definedName>
    <definedName name="Range_Security">'[3]System specifications'!$C$154:$C$182</definedName>
    <definedName name="Range_Supervisory">'[3]System specifications'!#REF!</definedName>
    <definedName name="Range_System_configuration">'[3]System specifications'!$C$3:$C$64</definedName>
    <definedName name="Responses">[4]Responses!$A$1:$A$4</definedName>
    <definedName name="Results" localSheetId="1">'[5]Support Data'!$A$4:$B$7</definedName>
    <definedName name="Results">'Support Data'!$A$38:$B$41</definedName>
    <definedName name="Score_Basic_capabilities">[1]CAD!$K$67</definedName>
    <definedName name="Score_CAD">#REF!</definedName>
    <definedName name="Score_Call_handling">[1]CAD!$K$274</definedName>
    <definedName name="Score_Common">#REF!</definedName>
    <definedName name="Score_CPE">#REF!</definedName>
    <definedName name="Score_Data_maintenance">[1]CAD!$K$14</definedName>
    <definedName name="Score_Dispatch">[1]CAD!$K$328</definedName>
    <definedName name="Score_EMS">#REF!</definedName>
    <definedName name="Score_Field_Reporting">#REF!</definedName>
    <definedName name="Score_FRMS">#REF!</definedName>
    <definedName name="Score_Geo_related">[1]CAD!$K$186</definedName>
    <definedName name="Score_GIS">#REF!</definedName>
    <definedName name="Score_Interface">#REF!</definedName>
    <definedName name="Score_Interfaces">[1]CAD!$K$244</definedName>
    <definedName name="Score_LRMS">#REF!</definedName>
    <definedName name="Score_MDC">#REF!</definedName>
    <definedName name="Score_Operational_requirements">[1]CAD!$K$77</definedName>
    <definedName name="Score_Other_Modules">#REF!</definedName>
    <definedName name="Score_Queries">#REF!</definedName>
    <definedName name="Score_Reporting">[1]CAD!$K$96</definedName>
    <definedName name="Score_RMS">#REF!</definedName>
    <definedName name="Score_Security">[1]CAD!$K$62</definedName>
    <definedName name="Score_Supervisory">[1]CAD!#REF!</definedName>
    <definedName name="Score_System_configuration">[1]CAD!$K$2</definedName>
    <definedName name="specdata" localSheetId="1">'[2]Support Data'!$A$5:$B$7</definedName>
    <definedName name="specdata">'Support Data'!$A$5:$B$8</definedName>
    <definedName name="SpecType" localSheetId="1">'[2]Support Data'!$A$5:$A$7</definedName>
    <definedName name="SpecType">'Support Data'!$A$5:$A$8</definedName>
    <definedName name="staff_b_range">#REF!</definedName>
    <definedName name="staff_b_score">#REF!</definedName>
    <definedName name="Supervisory">[1]CAD!#REF!</definedName>
    <definedName name="Terms">#REF!</definedName>
    <definedName name="train_b_range">#REF!</definedName>
    <definedName name="train_b_score">#REF!</definedName>
    <definedName name="YesNo">'[6]Support data'!$F$2:$F$3</definedName>
  </definedNames>
  <calcPr calcId="152511"/>
  <customWorkbookViews>
    <customWorkbookView name="SWalker - Personal View" guid="{55700D8E-9848-458B-B9F1-77EAB58556E8}" mergeInterval="0" personalView="1" maximized="1" windowWidth="1020" windowHeight="602" activeSheetId="5"/>
  </customWorkbookViews>
</workbook>
</file>

<file path=xl/calcChain.xml><?xml version="1.0" encoding="utf-8"?>
<calcChain xmlns="http://schemas.openxmlformats.org/spreadsheetml/2006/main">
  <c r="J1660" i="3" l="1"/>
  <c r="I1660" i="3"/>
  <c r="J1659" i="3"/>
  <c r="I1659" i="3"/>
  <c r="K1658" i="3"/>
  <c r="J1658" i="3"/>
  <c r="I1658" i="3"/>
  <c r="J1657" i="3"/>
  <c r="K1657" i="3" s="1"/>
  <c r="I1657" i="3"/>
  <c r="J1656" i="3"/>
  <c r="I1656" i="3"/>
  <c r="K1656" i="3" s="1"/>
  <c r="J1655" i="3"/>
  <c r="I1655" i="3"/>
  <c r="J1654" i="3"/>
  <c r="I1654" i="3"/>
  <c r="K1654" i="3" s="1"/>
  <c r="J1653" i="3"/>
  <c r="K1653" i="3" s="1"/>
  <c r="I1653" i="3"/>
  <c r="J1651" i="3"/>
  <c r="I1651" i="3"/>
  <c r="J1650" i="3"/>
  <c r="I1650" i="3"/>
  <c r="K1650" i="3" s="1"/>
  <c r="K1649" i="3"/>
  <c r="J1649" i="3"/>
  <c r="I1649" i="3"/>
  <c r="J1648" i="3"/>
  <c r="K1648" i="3" s="1"/>
  <c r="I1648" i="3"/>
  <c r="J1647" i="3"/>
  <c r="I1647" i="3"/>
  <c r="K1647" i="3" s="1"/>
  <c r="J1645" i="3"/>
  <c r="K1645" i="3" s="1"/>
  <c r="I1645" i="3"/>
  <c r="J1644" i="3"/>
  <c r="I1644" i="3"/>
  <c r="J1643" i="3"/>
  <c r="I1643" i="3"/>
  <c r="K1643" i="3" s="1"/>
  <c r="K1642" i="3"/>
  <c r="J1642" i="3"/>
  <c r="I1642" i="3"/>
  <c r="J1641" i="3"/>
  <c r="K1641" i="3" s="1"/>
  <c r="I1641" i="3"/>
  <c r="J1640" i="3"/>
  <c r="I1640" i="3"/>
  <c r="K1640" i="3" s="1"/>
  <c r="J1639" i="3"/>
  <c r="I1639" i="3"/>
  <c r="J1638" i="3"/>
  <c r="I1638" i="3"/>
  <c r="K1638" i="3" s="1"/>
  <c r="J1637" i="3"/>
  <c r="K1637" i="3" s="1"/>
  <c r="I1637" i="3"/>
  <c r="K1636" i="3"/>
  <c r="J1636" i="3"/>
  <c r="I1636" i="3"/>
  <c r="J1635" i="3"/>
  <c r="I1635" i="3"/>
  <c r="J1634" i="3"/>
  <c r="I1634" i="3"/>
  <c r="K1634" i="3" s="1"/>
  <c r="K1633" i="3"/>
  <c r="J1633" i="3"/>
  <c r="I1633" i="3"/>
  <c r="K1632" i="3"/>
  <c r="J1632" i="3"/>
  <c r="I1632" i="3"/>
  <c r="J1631" i="3"/>
  <c r="I1631" i="3"/>
  <c r="K1631" i="3" s="1"/>
  <c r="K1630" i="3"/>
  <c r="J1630" i="3"/>
  <c r="I1630" i="3"/>
  <c r="K1629" i="3"/>
  <c r="J1629" i="3"/>
  <c r="I1629" i="3"/>
  <c r="J1628" i="3"/>
  <c r="I1628" i="3"/>
  <c r="K1628" i="3" s="1"/>
  <c r="J1627" i="3"/>
  <c r="I1627" i="3"/>
  <c r="K1627" i="3" s="1"/>
  <c r="K1626" i="3"/>
  <c r="J1626" i="3"/>
  <c r="I1626" i="3"/>
  <c r="J1625" i="3"/>
  <c r="K1625" i="3" s="1"/>
  <c r="I1625" i="3"/>
  <c r="J1623" i="3"/>
  <c r="I1623" i="3"/>
  <c r="J1622" i="3"/>
  <c r="I1622" i="3"/>
  <c r="K1622" i="3" s="1"/>
  <c r="J1621" i="3"/>
  <c r="K1621" i="3" s="1"/>
  <c r="I1621" i="3"/>
  <c r="K1620" i="3"/>
  <c r="J1620" i="3"/>
  <c r="I1620" i="3"/>
  <c r="J1619" i="3"/>
  <c r="I1619" i="3"/>
  <c r="K1619" i="3" s="1"/>
  <c r="J1618" i="3"/>
  <c r="I1618" i="3"/>
  <c r="K1618" i="3" s="1"/>
  <c r="K1617" i="3"/>
  <c r="J1617" i="3"/>
  <c r="I1617" i="3"/>
  <c r="J1616" i="3"/>
  <c r="K1616" i="3" s="1"/>
  <c r="I1616" i="3"/>
  <c r="J1615" i="3"/>
  <c r="I1615" i="3"/>
  <c r="K1615" i="3" s="1"/>
  <c r="K1614" i="3"/>
  <c r="J1614" i="3"/>
  <c r="I1614" i="3"/>
  <c r="J1613" i="3"/>
  <c r="K1613" i="3" s="1"/>
  <c r="I1613" i="3"/>
  <c r="J1611" i="3"/>
  <c r="I1611" i="3"/>
  <c r="K1611" i="3" s="1"/>
  <c r="J1609" i="3"/>
  <c r="K1609" i="3" s="1"/>
  <c r="I1609" i="3"/>
  <c r="J1608" i="3"/>
  <c r="I1608" i="3"/>
  <c r="K1608" i="3" s="1"/>
  <c r="J1607" i="3"/>
  <c r="I1607" i="3"/>
  <c r="J1606" i="3"/>
  <c r="I1606" i="3"/>
  <c r="K1606" i="3" s="1"/>
  <c r="K1605" i="3"/>
  <c r="J1605" i="3"/>
  <c r="I1605" i="3"/>
  <c r="K1604" i="3"/>
  <c r="J1604" i="3"/>
  <c r="I1604" i="3"/>
  <c r="J1603" i="3"/>
  <c r="I1603" i="3"/>
  <c r="K1603" i="3" s="1"/>
  <c r="K1601" i="3"/>
  <c r="J1601" i="3"/>
  <c r="I1601" i="3"/>
  <c r="J1599" i="3"/>
  <c r="I1599" i="3"/>
  <c r="K1599" i="3" s="1"/>
  <c r="K1598" i="3"/>
  <c r="J1598" i="3"/>
  <c r="I1598" i="3"/>
  <c r="K1597" i="3"/>
  <c r="J1597" i="3"/>
  <c r="I1597" i="3"/>
  <c r="J1596" i="3"/>
  <c r="I1596" i="3"/>
  <c r="J1595" i="3"/>
  <c r="I1595" i="3"/>
  <c r="J1593" i="3"/>
  <c r="K1593" i="3" s="1"/>
  <c r="I1593" i="3"/>
  <c r="J1592" i="3"/>
  <c r="I1592" i="3"/>
  <c r="K1592" i="3" s="1"/>
  <c r="J1591" i="3"/>
  <c r="I1591" i="3"/>
  <c r="J1590" i="3"/>
  <c r="I1590" i="3"/>
  <c r="K1590" i="3" s="1"/>
  <c r="K1589" i="3"/>
  <c r="J1589" i="3"/>
  <c r="I1589" i="3"/>
  <c r="K1588" i="3"/>
  <c r="J1588" i="3"/>
  <c r="I1588" i="3"/>
  <c r="J1587" i="3"/>
  <c r="I1587" i="3"/>
  <c r="J1586" i="3"/>
  <c r="I1586" i="3"/>
  <c r="K1586" i="3" s="1"/>
  <c r="K1585" i="3"/>
  <c r="J1585" i="3"/>
  <c r="I1585" i="3"/>
  <c r="K1584" i="3"/>
  <c r="J1584" i="3"/>
  <c r="I1584" i="3"/>
  <c r="J1583" i="3"/>
  <c r="I1583" i="3"/>
  <c r="K1583" i="3" s="1"/>
  <c r="K1582" i="3"/>
  <c r="J1582" i="3"/>
  <c r="I1582" i="3"/>
  <c r="J1580" i="3"/>
  <c r="I1580" i="3"/>
  <c r="K1578" i="3"/>
  <c r="J1578" i="3"/>
  <c r="I1578" i="3"/>
  <c r="J1577" i="3"/>
  <c r="K1577" i="3" s="1"/>
  <c r="I1577" i="3"/>
  <c r="J1576" i="3"/>
  <c r="I1576" i="3"/>
  <c r="K1576" i="3" s="1"/>
  <c r="J1575" i="3"/>
  <c r="I1575" i="3"/>
  <c r="J1574" i="3"/>
  <c r="I1574" i="3"/>
  <c r="K1574" i="3" s="1"/>
  <c r="K1573" i="3"/>
  <c r="J1573" i="3"/>
  <c r="I1573" i="3"/>
  <c r="K1572" i="3"/>
  <c r="J1572" i="3"/>
  <c r="I1572" i="3"/>
  <c r="J1571" i="3"/>
  <c r="I1571" i="3"/>
  <c r="J1570" i="3"/>
  <c r="I1570" i="3"/>
  <c r="K1570" i="3" s="1"/>
  <c r="K1569" i="3"/>
  <c r="J1569" i="3"/>
  <c r="I1569" i="3"/>
  <c r="K1568" i="3"/>
  <c r="J1568" i="3"/>
  <c r="I1568" i="3"/>
  <c r="J1567" i="3"/>
  <c r="I1567" i="3"/>
  <c r="K1567" i="3" s="1"/>
  <c r="K1566" i="3"/>
  <c r="J1566" i="3"/>
  <c r="I1566" i="3"/>
  <c r="K1565" i="3"/>
  <c r="J1565" i="3"/>
  <c r="I1565" i="3"/>
  <c r="J1564" i="3"/>
  <c r="I1564" i="3"/>
  <c r="K1564" i="3" s="1"/>
  <c r="J1563" i="3"/>
  <c r="I1563" i="3"/>
  <c r="K1563" i="3" s="1"/>
  <c r="K1562" i="3"/>
  <c r="J1562" i="3"/>
  <c r="I1562" i="3"/>
  <c r="J1561" i="3"/>
  <c r="K1561" i="3" s="1"/>
  <c r="I1561" i="3"/>
  <c r="J1560" i="3"/>
  <c r="I1560" i="3"/>
  <c r="K1560" i="3" s="1"/>
  <c r="J1559" i="3"/>
  <c r="I1559" i="3"/>
  <c r="J1558" i="3"/>
  <c r="I1558" i="3"/>
  <c r="K1558" i="3" s="1"/>
  <c r="K1557" i="3"/>
  <c r="J1557" i="3"/>
  <c r="I1557" i="3"/>
  <c r="K1556" i="3"/>
  <c r="J1556" i="3"/>
  <c r="I1556" i="3"/>
  <c r="J1555" i="3"/>
  <c r="I1555" i="3"/>
  <c r="J1554" i="3"/>
  <c r="I1554" i="3"/>
  <c r="K1554" i="3" s="1"/>
  <c r="K1553" i="3"/>
  <c r="J1553" i="3"/>
  <c r="I1553" i="3"/>
  <c r="J1552" i="3"/>
  <c r="K1552" i="3" s="1"/>
  <c r="I1552" i="3"/>
  <c r="J1551" i="3"/>
  <c r="I1551" i="3"/>
  <c r="K1551" i="3" s="1"/>
  <c r="J1549" i="3"/>
  <c r="K1549" i="3" s="1"/>
  <c r="I1549" i="3"/>
  <c r="J1547" i="3"/>
  <c r="I1547" i="3"/>
  <c r="K1547" i="3" s="1"/>
  <c r="K1546" i="3"/>
  <c r="J1546" i="3"/>
  <c r="I1546" i="3"/>
  <c r="J1545" i="3"/>
  <c r="K1545" i="3" s="1"/>
  <c r="I1545" i="3"/>
  <c r="J1544" i="3"/>
  <c r="I1544" i="3"/>
  <c r="K1544" i="3" s="1"/>
  <c r="J1543" i="3"/>
  <c r="I1543" i="3"/>
  <c r="J1542" i="3"/>
  <c r="I1542" i="3"/>
  <c r="K1542" i="3" s="1"/>
  <c r="K1540" i="3"/>
  <c r="J1540" i="3"/>
  <c r="I1540" i="3"/>
  <c r="J1539" i="3"/>
  <c r="I1539" i="3"/>
  <c r="K1539" i="3" s="1"/>
  <c r="J1538" i="3"/>
  <c r="I1538" i="3"/>
  <c r="K1538" i="3" s="1"/>
  <c r="K1537" i="3"/>
  <c r="J1537" i="3"/>
  <c r="I1537" i="3"/>
  <c r="K1536" i="3"/>
  <c r="J1536" i="3"/>
  <c r="I1536" i="3"/>
  <c r="J1535" i="3"/>
  <c r="I1535" i="3"/>
  <c r="K1535" i="3" s="1"/>
  <c r="K1534" i="3"/>
  <c r="J1534" i="3"/>
  <c r="I1534" i="3"/>
  <c r="K1533" i="3"/>
  <c r="J1533" i="3"/>
  <c r="I1533" i="3"/>
  <c r="J1532" i="3"/>
  <c r="I1532" i="3"/>
  <c r="K1530" i="3"/>
  <c r="J1530" i="3"/>
  <c r="I1530" i="3"/>
  <c r="J1529" i="3"/>
  <c r="K1529" i="3" s="1"/>
  <c r="I1529" i="3"/>
  <c r="J1528" i="3"/>
  <c r="I1528" i="3"/>
  <c r="K1528" i="3" s="1"/>
  <c r="J1527" i="3"/>
  <c r="I1527" i="3"/>
  <c r="J1526" i="3"/>
  <c r="I1526" i="3"/>
  <c r="K1526" i="3" s="1"/>
  <c r="K1525" i="3"/>
  <c r="J1525" i="3"/>
  <c r="I1525" i="3"/>
  <c r="K1524" i="3"/>
  <c r="J1524" i="3"/>
  <c r="I1524" i="3"/>
  <c r="J1523" i="3"/>
  <c r="I1523" i="3"/>
  <c r="K1521" i="3"/>
  <c r="J1521" i="3"/>
  <c r="I1521" i="3"/>
  <c r="K1520" i="3"/>
  <c r="J1520" i="3"/>
  <c r="I1520" i="3"/>
  <c r="J1519" i="3"/>
  <c r="I1519" i="3"/>
  <c r="K1519" i="3" s="1"/>
  <c r="K1518" i="3"/>
  <c r="J1518" i="3"/>
  <c r="I1518" i="3"/>
  <c r="K1517" i="3"/>
  <c r="J1517" i="3"/>
  <c r="I1517" i="3"/>
  <c r="J1516" i="3"/>
  <c r="I1516" i="3"/>
  <c r="K1516" i="3" s="1"/>
  <c r="J1515" i="3"/>
  <c r="I1515" i="3"/>
  <c r="K1514" i="3"/>
  <c r="J1514" i="3"/>
  <c r="I1514" i="3"/>
  <c r="J1513" i="3"/>
  <c r="K1513" i="3" s="1"/>
  <c r="I1513" i="3"/>
  <c r="J1512" i="3"/>
  <c r="I1512" i="3"/>
  <c r="K1512" i="3" s="1"/>
  <c r="J1511" i="3"/>
  <c r="I1511" i="3"/>
  <c r="J1510" i="3"/>
  <c r="I1510" i="3"/>
  <c r="K1510" i="3" s="1"/>
  <c r="K1509" i="3"/>
  <c r="J1509" i="3"/>
  <c r="I1509" i="3"/>
  <c r="K1508" i="3"/>
  <c r="J1508" i="3"/>
  <c r="I1508" i="3"/>
  <c r="J1507" i="3"/>
  <c r="I1507" i="3"/>
  <c r="J1506" i="3"/>
  <c r="I1506" i="3"/>
  <c r="K1506" i="3" s="1"/>
  <c r="K1505" i="3"/>
  <c r="J1505" i="3"/>
  <c r="I1505" i="3"/>
  <c r="J1504" i="3"/>
  <c r="K1504" i="3" s="1"/>
  <c r="I1504" i="3"/>
  <c r="J1503" i="3"/>
  <c r="I1503" i="3"/>
  <c r="K1503" i="3" s="1"/>
  <c r="K1502" i="3"/>
  <c r="J1502" i="3"/>
  <c r="I1502" i="3"/>
  <c r="J1501" i="3"/>
  <c r="K1501" i="3" s="1"/>
  <c r="I1501" i="3"/>
  <c r="J1500" i="3"/>
  <c r="I1500" i="3"/>
  <c r="K1500" i="3" s="1"/>
  <c r="J1499" i="3"/>
  <c r="I1499" i="3"/>
  <c r="K1498" i="3"/>
  <c r="J1498" i="3"/>
  <c r="I1498" i="3"/>
  <c r="J1497" i="3"/>
  <c r="K1497" i="3" s="1"/>
  <c r="I1497" i="3"/>
  <c r="J1496" i="3"/>
  <c r="I1496" i="3"/>
  <c r="K1496" i="3" s="1"/>
  <c r="J1495" i="3"/>
  <c r="I1495" i="3"/>
  <c r="J1494" i="3"/>
  <c r="I1494" i="3"/>
  <c r="K1494" i="3" s="1"/>
  <c r="K1493" i="3"/>
  <c r="J1493" i="3"/>
  <c r="I1493" i="3"/>
  <c r="J1491" i="3"/>
  <c r="I1491" i="3"/>
  <c r="K1491" i="3" s="1"/>
  <c r="J1490" i="3"/>
  <c r="I1490" i="3"/>
  <c r="K1490" i="3" s="1"/>
  <c r="K1489" i="3"/>
  <c r="J1489" i="3"/>
  <c r="I1489" i="3"/>
  <c r="J1488" i="3"/>
  <c r="K1488" i="3" s="1"/>
  <c r="I1488" i="3"/>
  <c r="J1487" i="3"/>
  <c r="I1487" i="3"/>
  <c r="K1487" i="3" s="1"/>
  <c r="K1486" i="3"/>
  <c r="J1486" i="3"/>
  <c r="I1486" i="3"/>
  <c r="J1485" i="3"/>
  <c r="K1485" i="3" s="1"/>
  <c r="I1485" i="3"/>
  <c r="J1484" i="3"/>
  <c r="I1484" i="3"/>
  <c r="J1483" i="3"/>
  <c r="I1483" i="3"/>
  <c r="J1479" i="3"/>
  <c r="I1479" i="3"/>
  <c r="J1478" i="3"/>
  <c r="I1478" i="3"/>
  <c r="K1478" i="3" s="1"/>
  <c r="K1477" i="3"/>
  <c r="J1477" i="3"/>
  <c r="I1477" i="3"/>
  <c r="K1476" i="3"/>
  <c r="J1476" i="3"/>
  <c r="I1476" i="3"/>
  <c r="J1475" i="3"/>
  <c r="I1475" i="3"/>
  <c r="K1475" i="3" s="1"/>
  <c r="J1474" i="3"/>
  <c r="I1474" i="3"/>
  <c r="K1474" i="3" s="1"/>
  <c r="K1473" i="3"/>
  <c r="J1473" i="3"/>
  <c r="I1473" i="3"/>
  <c r="K1472" i="3"/>
  <c r="J1472" i="3"/>
  <c r="I1472" i="3"/>
  <c r="J1471" i="3"/>
  <c r="I1471" i="3"/>
  <c r="K1471" i="3" s="1"/>
  <c r="K1470" i="3"/>
  <c r="J1470" i="3"/>
  <c r="I1470" i="3"/>
  <c r="J1468" i="3"/>
  <c r="I1468" i="3"/>
  <c r="K1466" i="3"/>
  <c r="J1466" i="3"/>
  <c r="I1466" i="3"/>
  <c r="J1465" i="3"/>
  <c r="K1465" i="3" s="1"/>
  <c r="I1465" i="3"/>
  <c r="J1464" i="3"/>
  <c r="I1464" i="3"/>
  <c r="K1464" i="3" s="1"/>
  <c r="J1463" i="3"/>
  <c r="I1463" i="3"/>
  <c r="J1462" i="3"/>
  <c r="I1462" i="3"/>
  <c r="K1462" i="3" s="1"/>
  <c r="K1461" i="3"/>
  <c r="J1461" i="3"/>
  <c r="I1461" i="3"/>
  <c r="K1460" i="3"/>
  <c r="J1460" i="3"/>
  <c r="I1460" i="3"/>
  <c r="J1459" i="3"/>
  <c r="I1459" i="3"/>
  <c r="J1458" i="3"/>
  <c r="I1458" i="3"/>
  <c r="K1458" i="3" s="1"/>
  <c r="K1456" i="3"/>
  <c r="J1456" i="3"/>
  <c r="I1456" i="3"/>
  <c r="J1455" i="3"/>
  <c r="I1455" i="3"/>
  <c r="K1455" i="3" s="1"/>
  <c r="K1454" i="3"/>
  <c r="J1454" i="3"/>
  <c r="I1454" i="3"/>
  <c r="J1452" i="3"/>
  <c r="I1452" i="3"/>
  <c r="J1451" i="3"/>
  <c r="I1451" i="3"/>
  <c r="K1450" i="3"/>
  <c r="J1450" i="3"/>
  <c r="I1450" i="3"/>
  <c r="J1449" i="3"/>
  <c r="K1449" i="3" s="1"/>
  <c r="I1449" i="3"/>
  <c r="J1447" i="3"/>
  <c r="I1447" i="3"/>
  <c r="J1446" i="3"/>
  <c r="I1446" i="3"/>
  <c r="K1446" i="3" s="1"/>
  <c r="K1445" i="3"/>
  <c r="J1445" i="3"/>
  <c r="I1445" i="3"/>
  <c r="K1444" i="3"/>
  <c r="J1444" i="3"/>
  <c r="I1444" i="3"/>
  <c r="J1443" i="3"/>
  <c r="I1443" i="3"/>
  <c r="J1442" i="3"/>
  <c r="I1442" i="3"/>
  <c r="K1442" i="3" s="1"/>
  <c r="K1441" i="3"/>
  <c r="J1441" i="3"/>
  <c r="I1441" i="3"/>
  <c r="K1440" i="3"/>
  <c r="J1440" i="3"/>
  <c r="I1440" i="3"/>
  <c r="J1439" i="3"/>
  <c r="I1439" i="3"/>
  <c r="K1439" i="3" s="1"/>
  <c r="K1438" i="3"/>
  <c r="J1438" i="3"/>
  <c r="I1438" i="3"/>
  <c r="J1436" i="3"/>
  <c r="I1436" i="3"/>
  <c r="K1436" i="3" s="1"/>
  <c r="J1435" i="3"/>
  <c r="I1435" i="3"/>
  <c r="K1434" i="3"/>
  <c r="J1434" i="3"/>
  <c r="I1434" i="3"/>
  <c r="J1433" i="3"/>
  <c r="K1433" i="3" s="1"/>
  <c r="I1433" i="3"/>
  <c r="J1432" i="3"/>
  <c r="I1432" i="3"/>
  <c r="K1432" i="3" s="1"/>
  <c r="J1431" i="3"/>
  <c r="I1431" i="3"/>
  <c r="J1430" i="3"/>
  <c r="I1430" i="3"/>
  <c r="K1430" i="3" s="1"/>
  <c r="K1428" i="3"/>
  <c r="J1428" i="3"/>
  <c r="I1428" i="3"/>
  <c r="J1427" i="3"/>
  <c r="I1427" i="3"/>
  <c r="J1426" i="3"/>
  <c r="I1426" i="3"/>
  <c r="K1426" i="3" s="1"/>
  <c r="K1425" i="3"/>
  <c r="J1425" i="3"/>
  <c r="I1425" i="3"/>
  <c r="J1424" i="3"/>
  <c r="K1424" i="3" s="1"/>
  <c r="I1424" i="3"/>
  <c r="J1423" i="3"/>
  <c r="I1423" i="3"/>
  <c r="K1423" i="3" s="1"/>
  <c r="K1422" i="3"/>
  <c r="J1422" i="3"/>
  <c r="I1422" i="3"/>
  <c r="J1421" i="3"/>
  <c r="K1421" i="3" s="1"/>
  <c r="I1421" i="3"/>
  <c r="J1420" i="3"/>
  <c r="I1420" i="3"/>
  <c r="J1419" i="3"/>
  <c r="I1419" i="3"/>
  <c r="J1417" i="3"/>
  <c r="K1417" i="3" s="1"/>
  <c r="I1417" i="3"/>
  <c r="J1416" i="3"/>
  <c r="I1416" i="3"/>
  <c r="K1416" i="3" s="1"/>
  <c r="J1415" i="3"/>
  <c r="I1415" i="3"/>
  <c r="J1414" i="3"/>
  <c r="I1414" i="3"/>
  <c r="K1414" i="3" s="1"/>
  <c r="K1413" i="3"/>
  <c r="J1413" i="3"/>
  <c r="I1413" i="3"/>
  <c r="K1412" i="3"/>
  <c r="J1412" i="3"/>
  <c r="I1412" i="3"/>
  <c r="J1410" i="3"/>
  <c r="I1410" i="3"/>
  <c r="K1410" i="3" s="1"/>
  <c r="K1409" i="3"/>
  <c r="J1409" i="3"/>
  <c r="I1409" i="3"/>
  <c r="K1408" i="3"/>
  <c r="J1408" i="3"/>
  <c r="I1408" i="3"/>
  <c r="J1407" i="3"/>
  <c r="I1407" i="3"/>
  <c r="K1407" i="3" s="1"/>
  <c r="K1406" i="3"/>
  <c r="J1406" i="3"/>
  <c r="I1406" i="3"/>
  <c r="K1405" i="3"/>
  <c r="J1405" i="3"/>
  <c r="I1405" i="3"/>
  <c r="J1404" i="3"/>
  <c r="I1404" i="3"/>
  <c r="K1402" i="3"/>
  <c r="J1402" i="3"/>
  <c r="I1402" i="3"/>
  <c r="J1401" i="3"/>
  <c r="K1401" i="3" s="1"/>
  <c r="I1401" i="3"/>
  <c r="J1400" i="3"/>
  <c r="I1400" i="3"/>
  <c r="K1400" i="3" s="1"/>
  <c r="J1399" i="3"/>
  <c r="I1399" i="3"/>
  <c r="J1398" i="3"/>
  <c r="I1398" i="3"/>
  <c r="K1398" i="3" s="1"/>
  <c r="K1396" i="3"/>
  <c r="J1396" i="3"/>
  <c r="I1396" i="3"/>
  <c r="J1395" i="3"/>
  <c r="I1395" i="3"/>
  <c r="J1394" i="3"/>
  <c r="I1394" i="3"/>
  <c r="K1394" i="3" s="1"/>
  <c r="K1393" i="3"/>
  <c r="J1393" i="3"/>
  <c r="I1393" i="3"/>
  <c r="J1391" i="3"/>
  <c r="I1391" i="3"/>
  <c r="K1391" i="3" s="1"/>
  <c r="K1390" i="3"/>
  <c r="J1390" i="3"/>
  <c r="I1390" i="3"/>
  <c r="K1389" i="3"/>
  <c r="J1389" i="3"/>
  <c r="I1389" i="3"/>
  <c r="J1388" i="3"/>
  <c r="I1388" i="3"/>
  <c r="K1388" i="3" s="1"/>
  <c r="K1386" i="3"/>
  <c r="J1386" i="3"/>
  <c r="I1386" i="3"/>
  <c r="J1385" i="3"/>
  <c r="K1385" i="3" s="1"/>
  <c r="I1385" i="3"/>
  <c r="J1384" i="3"/>
  <c r="I1384" i="3"/>
  <c r="K1384" i="3" s="1"/>
  <c r="J1383" i="3"/>
  <c r="I1383" i="3"/>
  <c r="J1382" i="3"/>
  <c r="I1382" i="3"/>
  <c r="K1382" i="3" s="1"/>
  <c r="K1381" i="3"/>
  <c r="J1381" i="3"/>
  <c r="I1381" i="3"/>
  <c r="K1380" i="3"/>
  <c r="J1380" i="3"/>
  <c r="I1380" i="3"/>
  <c r="J1379" i="3"/>
  <c r="I1379" i="3"/>
  <c r="J1378" i="3"/>
  <c r="I1378" i="3"/>
  <c r="K1378" i="3" s="1"/>
  <c r="K1377" i="3"/>
  <c r="J1377" i="3"/>
  <c r="I1377" i="3"/>
  <c r="J1376" i="3"/>
  <c r="K1376" i="3" s="1"/>
  <c r="I1376" i="3"/>
  <c r="K1374" i="3"/>
  <c r="J1374" i="3"/>
  <c r="I1374" i="3"/>
  <c r="J1373" i="3"/>
  <c r="K1373" i="3" s="1"/>
  <c r="I1373" i="3"/>
  <c r="J1372" i="3"/>
  <c r="I1372" i="3"/>
  <c r="K1372" i="3" s="1"/>
  <c r="J1371" i="3"/>
  <c r="I1371" i="3"/>
  <c r="K1370" i="3"/>
  <c r="J1370" i="3"/>
  <c r="I1370" i="3"/>
  <c r="J1369" i="3"/>
  <c r="K1369" i="3" s="1"/>
  <c r="I1369" i="3"/>
  <c r="J1367" i="3"/>
  <c r="I1367" i="3"/>
  <c r="J1366" i="3"/>
  <c r="I1366" i="3"/>
  <c r="K1366" i="3" s="1"/>
  <c r="K1365" i="3"/>
  <c r="J1365" i="3"/>
  <c r="I1365" i="3"/>
  <c r="K1364" i="3"/>
  <c r="J1364" i="3"/>
  <c r="I1364" i="3"/>
  <c r="J1363" i="3"/>
  <c r="I1363" i="3"/>
  <c r="K1363" i="3" s="1"/>
  <c r="J1362" i="3"/>
  <c r="I1362" i="3"/>
  <c r="K1362" i="3" s="1"/>
  <c r="K1361" i="3"/>
  <c r="J1361" i="3"/>
  <c r="I1361" i="3"/>
  <c r="J1360" i="3"/>
  <c r="K1360" i="3" s="1"/>
  <c r="I1360" i="3"/>
  <c r="K1358" i="3"/>
  <c r="J1358" i="3"/>
  <c r="I1358" i="3"/>
  <c r="J1357" i="3"/>
  <c r="K1357" i="3" s="1"/>
  <c r="I1357" i="3"/>
  <c r="J1356" i="3"/>
  <c r="I1356" i="3"/>
  <c r="J1355" i="3"/>
  <c r="I1355" i="3"/>
  <c r="K1354" i="3"/>
  <c r="J1354" i="3"/>
  <c r="I1354" i="3"/>
  <c r="J1353" i="3"/>
  <c r="K1353" i="3" s="1"/>
  <c r="I1353" i="3"/>
  <c r="J1352" i="3"/>
  <c r="I1352" i="3"/>
  <c r="K1352" i="3" s="1"/>
  <c r="J1350" i="3"/>
  <c r="I1350" i="3"/>
  <c r="K1350" i="3" s="1"/>
  <c r="K1349" i="3"/>
  <c r="J1349" i="3"/>
  <c r="I1349" i="3"/>
  <c r="K1348" i="3"/>
  <c r="J1348" i="3"/>
  <c r="I1348" i="3"/>
  <c r="J1347" i="3"/>
  <c r="I1347" i="3"/>
  <c r="K1347" i="3" s="1"/>
  <c r="J1346" i="3"/>
  <c r="I1346" i="3"/>
  <c r="K1346" i="3" s="1"/>
  <c r="K1345" i="3"/>
  <c r="J1345" i="3"/>
  <c r="I1345" i="3"/>
  <c r="K1344" i="3"/>
  <c r="J1344" i="3"/>
  <c r="I1344" i="3"/>
  <c r="J1343" i="3"/>
  <c r="I1343" i="3"/>
  <c r="K1343" i="3" s="1"/>
  <c r="K1342" i="3"/>
  <c r="J1342" i="3"/>
  <c r="I1342" i="3"/>
  <c r="K1341" i="3"/>
  <c r="J1341" i="3"/>
  <c r="I1341" i="3"/>
  <c r="J1340" i="3"/>
  <c r="I1340" i="3"/>
  <c r="J1339" i="3"/>
  <c r="I1339" i="3"/>
  <c r="K1338" i="3"/>
  <c r="J1338" i="3"/>
  <c r="I1338" i="3"/>
  <c r="J1337" i="3"/>
  <c r="K1337" i="3" s="1"/>
  <c r="I1337" i="3"/>
  <c r="J1336" i="3"/>
  <c r="I1336" i="3"/>
  <c r="K1336" i="3" s="1"/>
  <c r="J1335" i="3"/>
  <c r="I1335" i="3"/>
  <c r="J1334" i="3"/>
  <c r="I1334" i="3"/>
  <c r="K1334" i="3" s="1"/>
  <c r="K1333" i="3"/>
  <c r="J1333" i="3"/>
  <c r="I1333" i="3"/>
  <c r="K1332" i="3"/>
  <c r="J1332" i="3"/>
  <c r="I1332" i="3"/>
  <c r="J1331" i="3"/>
  <c r="I1331" i="3"/>
  <c r="J1330" i="3"/>
  <c r="I1330" i="3"/>
  <c r="K1330" i="3" s="1"/>
  <c r="K1329" i="3"/>
  <c r="J1329" i="3"/>
  <c r="I1329" i="3"/>
  <c r="K1328" i="3"/>
  <c r="J1328" i="3"/>
  <c r="I1328" i="3"/>
  <c r="J1327" i="3"/>
  <c r="I1327" i="3"/>
  <c r="K1327" i="3" s="1"/>
  <c r="K1326" i="3"/>
  <c r="J1326" i="3"/>
  <c r="I1326" i="3"/>
  <c r="K1325" i="3"/>
  <c r="J1325" i="3"/>
  <c r="I1325" i="3"/>
  <c r="J1324" i="3"/>
  <c r="I1324" i="3"/>
  <c r="J1323" i="3"/>
  <c r="I1323" i="3"/>
  <c r="K1322" i="3"/>
  <c r="J1322" i="3"/>
  <c r="I1322" i="3"/>
  <c r="J1321" i="3"/>
  <c r="I1321" i="3"/>
  <c r="K1321" i="3" s="1"/>
  <c r="J1320" i="3"/>
  <c r="I1320" i="3"/>
  <c r="K1320" i="3" s="1"/>
  <c r="K1319" i="3"/>
  <c r="J1319" i="3"/>
  <c r="I1319" i="3"/>
  <c r="K1318" i="3"/>
  <c r="J1318" i="3"/>
  <c r="I1318" i="3"/>
  <c r="J1317" i="3"/>
  <c r="I1317" i="3"/>
  <c r="J1316" i="3"/>
  <c r="I1316" i="3"/>
  <c r="K1316" i="3" s="1"/>
  <c r="K1315" i="3"/>
  <c r="J1315" i="3"/>
  <c r="I1315" i="3"/>
  <c r="K1314" i="3"/>
  <c r="J1314" i="3"/>
  <c r="I1314" i="3"/>
  <c r="J1313" i="3"/>
  <c r="I1313" i="3"/>
  <c r="K1313" i="3" s="1"/>
  <c r="J1312" i="3"/>
  <c r="I1312" i="3"/>
  <c r="K1312" i="3" s="1"/>
  <c r="K1311" i="3"/>
  <c r="J1311" i="3"/>
  <c r="I1311" i="3"/>
  <c r="K1310" i="3"/>
  <c r="J1310" i="3"/>
  <c r="I1310" i="3"/>
  <c r="J1309" i="3"/>
  <c r="I1309" i="3"/>
  <c r="J1308" i="3"/>
  <c r="I1308" i="3"/>
  <c r="K1308" i="3" s="1"/>
  <c r="K1307" i="3"/>
  <c r="J1307" i="3"/>
  <c r="I1307" i="3"/>
  <c r="K1306" i="3"/>
  <c r="J1306" i="3"/>
  <c r="I1306" i="3"/>
  <c r="J1305" i="3"/>
  <c r="I1305" i="3"/>
  <c r="K1305" i="3" s="1"/>
  <c r="J1304" i="3"/>
  <c r="I1304" i="3"/>
  <c r="K1304" i="3" s="1"/>
  <c r="K1303" i="3"/>
  <c r="J1303" i="3"/>
  <c r="I1303" i="3"/>
  <c r="J1302" i="3"/>
  <c r="K1302" i="3" s="1"/>
  <c r="I1302" i="3"/>
  <c r="J1301" i="3"/>
  <c r="I1301" i="3"/>
  <c r="K1301" i="3" s="1"/>
  <c r="K1300" i="3"/>
  <c r="J1300" i="3"/>
  <c r="I1300" i="3"/>
  <c r="J1299" i="3"/>
  <c r="K1299" i="3" s="1"/>
  <c r="I1299" i="3"/>
  <c r="J1298" i="3"/>
  <c r="I1298" i="3"/>
  <c r="K1298" i="3" s="1"/>
  <c r="J1297" i="3"/>
  <c r="I1297" i="3"/>
  <c r="K1297" i="3" s="1"/>
  <c r="K1296" i="3"/>
  <c r="J1296" i="3"/>
  <c r="I1296" i="3"/>
  <c r="J1294" i="3"/>
  <c r="I1294" i="3"/>
  <c r="K1294" i="3" s="1"/>
  <c r="J1293" i="3"/>
  <c r="I1293" i="3"/>
  <c r="K1293" i="3" s="1"/>
  <c r="K1292" i="3"/>
  <c r="J1292" i="3"/>
  <c r="I1292" i="3"/>
  <c r="J1291" i="3"/>
  <c r="K1291" i="3" s="1"/>
  <c r="I1291" i="3"/>
  <c r="J1290" i="3"/>
  <c r="I1290" i="3"/>
  <c r="K1290" i="3" s="1"/>
  <c r="J1289" i="3"/>
  <c r="I1289" i="3"/>
  <c r="K1289" i="3" s="1"/>
  <c r="K1288" i="3"/>
  <c r="J1288" i="3"/>
  <c r="I1288" i="3"/>
  <c r="K1287" i="3"/>
  <c r="J1287" i="3"/>
  <c r="I1287" i="3"/>
  <c r="J1286" i="3"/>
  <c r="I1286" i="3"/>
  <c r="J1285" i="3"/>
  <c r="I1285" i="3"/>
  <c r="K1285" i="3" s="1"/>
  <c r="K1284" i="3"/>
  <c r="J1284" i="3"/>
  <c r="I1284" i="3"/>
  <c r="J1282" i="3"/>
  <c r="I1282" i="3"/>
  <c r="K1282" i="3" s="1"/>
  <c r="J1281" i="3"/>
  <c r="I1281" i="3"/>
  <c r="K1281" i="3" s="1"/>
  <c r="K1280" i="3"/>
  <c r="J1280" i="3"/>
  <c r="I1280" i="3"/>
  <c r="K1279" i="3"/>
  <c r="J1279" i="3"/>
  <c r="I1279" i="3"/>
  <c r="J1278" i="3"/>
  <c r="I1278" i="3"/>
  <c r="K1278" i="3" s="1"/>
  <c r="J1277" i="3"/>
  <c r="I1277" i="3"/>
  <c r="K1277" i="3" s="1"/>
  <c r="K1276" i="3"/>
  <c r="J1276" i="3"/>
  <c r="I1276" i="3"/>
  <c r="J1275" i="3"/>
  <c r="K1275" i="3" s="1"/>
  <c r="I1275" i="3"/>
  <c r="J1274" i="3"/>
  <c r="I1274" i="3"/>
  <c r="K1274" i="3" s="1"/>
  <c r="J1273" i="3"/>
  <c r="I1273" i="3"/>
  <c r="K1273" i="3" s="1"/>
  <c r="K1272" i="3"/>
  <c r="J1272" i="3"/>
  <c r="I1272" i="3"/>
  <c r="K1271" i="3"/>
  <c r="J1271" i="3"/>
  <c r="I1271" i="3"/>
  <c r="J1270" i="3"/>
  <c r="I1270" i="3"/>
  <c r="K1270" i="3" s="1"/>
  <c r="J1269" i="3"/>
  <c r="I1269" i="3"/>
  <c r="K1269" i="3" s="1"/>
  <c r="K1268" i="3"/>
  <c r="J1268" i="3"/>
  <c r="I1268" i="3"/>
  <c r="J1267" i="3"/>
  <c r="K1267" i="3" s="1"/>
  <c r="I1267" i="3"/>
  <c r="J1266" i="3"/>
  <c r="I1266" i="3"/>
  <c r="K1266" i="3" s="1"/>
  <c r="J1265" i="3"/>
  <c r="I1265" i="3"/>
  <c r="K1265" i="3" s="1"/>
  <c r="K1263" i="3"/>
  <c r="J1263" i="3"/>
  <c r="I1263" i="3"/>
  <c r="J1262" i="3"/>
  <c r="I1262" i="3"/>
  <c r="K1262" i="3" s="1"/>
  <c r="J1261" i="3"/>
  <c r="I1261" i="3"/>
  <c r="K1261" i="3" s="1"/>
  <c r="K1260" i="3"/>
  <c r="J1260" i="3"/>
  <c r="I1260" i="3"/>
  <c r="J1259" i="3"/>
  <c r="K1259" i="3" s="1"/>
  <c r="I1259" i="3"/>
  <c r="J1258" i="3"/>
  <c r="I1258" i="3"/>
  <c r="K1258" i="3" s="1"/>
  <c r="J1257" i="3"/>
  <c r="I1257" i="3"/>
  <c r="K1257" i="3" s="1"/>
  <c r="K1256" i="3"/>
  <c r="J1256" i="3"/>
  <c r="I1256" i="3"/>
  <c r="K1255" i="3"/>
  <c r="J1255" i="3"/>
  <c r="I1255" i="3"/>
  <c r="J1254" i="3"/>
  <c r="I1254" i="3"/>
  <c r="J1253" i="3"/>
  <c r="I1253" i="3"/>
  <c r="K1253" i="3" s="1"/>
  <c r="K1252" i="3"/>
  <c r="J1252" i="3"/>
  <c r="I1252" i="3"/>
  <c r="J1251" i="3"/>
  <c r="K1251" i="3" s="1"/>
  <c r="I1251" i="3"/>
  <c r="J1250" i="3"/>
  <c r="I1250" i="3"/>
  <c r="K1250" i="3" s="1"/>
  <c r="J1249" i="3"/>
  <c r="I1249" i="3"/>
  <c r="K1249" i="3" s="1"/>
  <c r="K1248" i="3"/>
  <c r="J1248" i="3"/>
  <c r="I1248" i="3"/>
  <c r="K1247" i="3"/>
  <c r="J1247" i="3"/>
  <c r="I1247" i="3"/>
  <c r="J1246" i="3"/>
  <c r="I1246" i="3"/>
  <c r="K1246" i="3" s="1"/>
  <c r="J1245" i="3"/>
  <c r="I1245" i="3"/>
  <c r="K1245" i="3" s="1"/>
  <c r="K1244" i="3"/>
  <c r="J1244" i="3"/>
  <c r="I1244" i="3"/>
  <c r="J1243" i="3"/>
  <c r="K1243" i="3" s="1"/>
  <c r="I1243" i="3"/>
  <c r="J1242" i="3"/>
  <c r="I1242" i="3"/>
  <c r="K1242" i="3" s="1"/>
  <c r="J1241" i="3"/>
  <c r="I1241" i="3"/>
  <c r="K1241" i="3" s="1"/>
  <c r="K1240" i="3"/>
  <c r="J1240" i="3"/>
  <c r="I1240" i="3"/>
  <c r="K1239" i="3"/>
  <c r="J1239" i="3"/>
  <c r="I1239" i="3"/>
  <c r="J1238" i="3"/>
  <c r="I1238" i="3"/>
  <c r="K1238" i="3" s="1"/>
  <c r="J1237" i="3"/>
  <c r="I1237" i="3"/>
  <c r="K1237" i="3" s="1"/>
  <c r="K1236" i="3"/>
  <c r="J1236" i="3"/>
  <c r="I1236" i="3"/>
  <c r="J1235" i="3"/>
  <c r="K1235" i="3" s="1"/>
  <c r="I1235" i="3"/>
  <c r="J1234" i="3"/>
  <c r="I1234" i="3"/>
  <c r="K1234" i="3" s="1"/>
  <c r="J1233" i="3"/>
  <c r="I1233" i="3"/>
  <c r="K1233" i="3" s="1"/>
  <c r="K1232" i="3"/>
  <c r="J1232" i="3"/>
  <c r="I1232" i="3"/>
  <c r="J1230" i="3"/>
  <c r="I1230" i="3"/>
  <c r="K1230" i="3" s="1"/>
  <c r="J1229" i="3"/>
  <c r="I1229" i="3"/>
  <c r="K1229" i="3" s="1"/>
  <c r="K1228" i="3"/>
  <c r="J1228" i="3"/>
  <c r="I1228" i="3"/>
  <c r="J1227" i="3"/>
  <c r="K1227" i="3" s="1"/>
  <c r="I1227" i="3"/>
  <c r="J1226" i="3"/>
  <c r="I1226" i="3"/>
  <c r="K1226" i="3" s="1"/>
  <c r="J1225" i="3"/>
  <c r="I1225" i="3"/>
  <c r="K1225" i="3" s="1"/>
  <c r="K1224" i="3"/>
  <c r="J1224" i="3"/>
  <c r="I1224" i="3"/>
  <c r="J1222" i="3"/>
  <c r="I1222" i="3"/>
  <c r="J1221" i="3"/>
  <c r="I1221" i="3"/>
  <c r="K1221" i="3" s="1"/>
  <c r="K1220" i="3"/>
  <c r="J1220" i="3"/>
  <c r="I1220" i="3"/>
  <c r="J1218" i="3"/>
  <c r="I1218" i="3"/>
  <c r="K1218" i="3" s="1"/>
  <c r="J1217" i="3"/>
  <c r="I1217" i="3"/>
  <c r="K1217" i="3" s="1"/>
  <c r="K1216" i="3"/>
  <c r="J1216" i="3"/>
  <c r="I1216" i="3"/>
  <c r="K1215" i="3"/>
  <c r="J1215" i="3"/>
  <c r="I1215" i="3"/>
  <c r="J1214" i="3"/>
  <c r="I1214" i="3"/>
  <c r="K1214" i="3" s="1"/>
  <c r="J1213" i="3"/>
  <c r="I1213" i="3"/>
  <c r="K1213" i="3" s="1"/>
  <c r="K1212" i="3"/>
  <c r="J1212" i="3"/>
  <c r="I1212" i="3"/>
  <c r="J1211" i="3"/>
  <c r="K1211" i="3" s="1"/>
  <c r="I1211" i="3"/>
  <c r="J1210" i="3"/>
  <c r="I1210" i="3"/>
  <c r="K1210" i="3" s="1"/>
  <c r="J1209" i="3"/>
  <c r="I1209" i="3"/>
  <c r="K1209" i="3" s="1"/>
  <c r="K1208" i="3"/>
  <c r="J1208" i="3"/>
  <c r="I1208" i="3"/>
  <c r="K1207" i="3"/>
  <c r="J1207" i="3"/>
  <c r="I1207" i="3"/>
  <c r="J1206" i="3"/>
  <c r="I1206" i="3"/>
  <c r="K1206" i="3" s="1"/>
  <c r="J1205" i="3"/>
  <c r="I1205" i="3"/>
  <c r="K1205" i="3" s="1"/>
  <c r="K1204" i="3"/>
  <c r="J1204" i="3"/>
  <c r="I1204" i="3"/>
  <c r="J1203" i="3"/>
  <c r="K1203" i="3" s="1"/>
  <c r="I1203" i="3"/>
  <c r="J1202" i="3"/>
  <c r="I1202" i="3"/>
  <c r="K1202" i="3" s="1"/>
  <c r="J1201" i="3"/>
  <c r="I1201" i="3"/>
  <c r="K1201" i="3" s="1"/>
  <c r="K1200" i="3"/>
  <c r="J1200" i="3"/>
  <c r="I1200" i="3"/>
  <c r="K1199" i="3"/>
  <c r="J1199" i="3"/>
  <c r="I1199" i="3"/>
  <c r="J1198" i="3"/>
  <c r="I1198" i="3"/>
  <c r="K1198" i="3" s="1"/>
  <c r="J1197" i="3"/>
  <c r="I1197" i="3"/>
  <c r="K1197" i="3" s="1"/>
  <c r="K1196" i="3"/>
  <c r="J1196" i="3"/>
  <c r="I1196" i="3"/>
  <c r="J1194" i="3"/>
  <c r="I1194" i="3"/>
  <c r="K1194" i="3" s="1"/>
  <c r="J1193" i="3"/>
  <c r="I1193" i="3"/>
  <c r="K1193" i="3" s="1"/>
  <c r="K1192" i="3"/>
  <c r="J1192" i="3"/>
  <c r="I1192" i="3"/>
  <c r="K1191" i="3"/>
  <c r="J1191" i="3"/>
  <c r="I1191" i="3"/>
  <c r="J1190" i="3"/>
  <c r="I1190" i="3"/>
  <c r="J1189" i="3"/>
  <c r="I1189" i="3"/>
  <c r="K1189" i="3" s="1"/>
  <c r="K1188" i="3"/>
  <c r="J1188" i="3"/>
  <c r="I1188" i="3"/>
  <c r="J1187" i="3"/>
  <c r="K1187" i="3" s="1"/>
  <c r="I1187" i="3"/>
  <c r="J1186" i="3"/>
  <c r="I1186" i="3"/>
  <c r="K1186" i="3" s="1"/>
  <c r="J1185" i="3"/>
  <c r="I1185" i="3"/>
  <c r="K1185" i="3" s="1"/>
  <c r="K1184" i="3"/>
  <c r="J1184" i="3"/>
  <c r="I1184" i="3"/>
  <c r="K1183" i="3"/>
  <c r="J1183" i="3"/>
  <c r="I1183" i="3"/>
  <c r="J1182" i="3"/>
  <c r="I1182" i="3"/>
  <c r="K1182" i="3" s="1"/>
  <c r="J1181" i="3"/>
  <c r="I1181" i="3"/>
  <c r="K1181" i="3" s="1"/>
  <c r="K1180" i="3"/>
  <c r="J1180" i="3"/>
  <c r="I1180" i="3"/>
  <c r="J1179" i="3"/>
  <c r="K1179" i="3" s="1"/>
  <c r="I1179" i="3"/>
  <c r="J1178" i="3"/>
  <c r="I1178" i="3"/>
  <c r="K1178" i="3" s="1"/>
  <c r="J1177" i="3"/>
  <c r="I1177" i="3"/>
  <c r="K1177" i="3" s="1"/>
  <c r="K1176" i="3"/>
  <c r="J1176" i="3"/>
  <c r="I1176" i="3"/>
  <c r="K1175" i="3"/>
  <c r="J1175" i="3"/>
  <c r="I1175" i="3"/>
  <c r="J1174" i="3"/>
  <c r="I1174" i="3"/>
  <c r="K1174" i="3" s="1"/>
  <c r="J1173" i="3"/>
  <c r="I1173" i="3"/>
  <c r="K1173" i="3" s="1"/>
  <c r="K1172" i="3"/>
  <c r="J1172" i="3"/>
  <c r="I1172" i="3"/>
  <c r="J1171" i="3"/>
  <c r="K1171" i="3" s="1"/>
  <c r="I1171" i="3"/>
  <c r="J1170" i="3"/>
  <c r="I1170" i="3"/>
  <c r="K1170" i="3" s="1"/>
  <c r="J1169" i="3"/>
  <c r="I1169" i="3"/>
  <c r="K1169" i="3" s="1"/>
  <c r="K1168" i="3"/>
  <c r="J1168" i="3"/>
  <c r="I1168" i="3"/>
  <c r="K1167" i="3"/>
  <c r="J1167" i="3"/>
  <c r="I1167" i="3"/>
  <c r="J1166" i="3"/>
  <c r="I1166" i="3"/>
  <c r="K1166" i="3" s="1"/>
  <c r="J1165" i="3"/>
  <c r="I1165" i="3"/>
  <c r="K1165" i="3" s="1"/>
  <c r="K1164" i="3"/>
  <c r="J1164" i="3"/>
  <c r="I1164" i="3"/>
  <c r="J1163" i="3"/>
  <c r="K1163" i="3" s="1"/>
  <c r="I1163" i="3"/>
  <c r="J1161" i="3"/>
  <c r="I1161" i="3"/>
  <c r="K1161" i="3" s="1"/>
  <c r="K1160" i="3"/>
  <c r="J1160" i="3"/>
  <c r="I1160" i="3"/>
  <c r="K1159" i="3"/>
  <c r="J1159" i="3"/>
  <c r="I1159" i="3"/>
  <c r="J1158" i="3"/>
  <c r="I1158" i="3"/>
  <c r="J1157" i="3"/>
  <c r="I1157" i="3"/>
  <c r="K1157" i="3" s="1"/>
  <c r="K1156" i="3"/>
  <c r="J1156" i="3"/>
  <c r="I1156" i="3"/>
  <c r="J1155" i="3"/>
  <c r="K1155" i="3" s="1"/>
  <c r="I1155" i="3"/>
  <c r="J1154" i="3"/>
  <c r="I1154" i="3"/>
  <c r="K1154" i="3" s="1"/>
  <c r="J1153" i="3"/>
  <c r="I1153" i="3"/>
  <c r="K1153" i="3" s="1"/>
  <c r="K1152" i="3"/>
  <c r="J1152" i="3"/>
  <c r="I1152" i="3"/>
  <c r="K1151" i="3"/>
  <c r="J1151" i="3"/>
  <c r="I1151" i="3"/>
  <c r="J1150" i="3"/>
  <c r="I1150" i="3"/>
  <c r="K1150" i="3" s="1"/>
  <c r="J1149" i="3"/>
  <c r="I1149" i="3"/>
  <c r="K1149" i="3" s="1"/>
  <c r="K1148" i="3"/>
  <c r="J1148" i="3"/>
  <c r="I1148" i="3"/>
  <c r="J1147" i="3"/>
  <c r="K1147" i="3" s="1"/>
  <c r="I1147" i="3"/>
  <c r="J1146" i="3"/>
  <c r="I1146" i="3"/>
  <c r="K1146" i="3" s="1"/>
  <c r="K1144" i="3"/>
  <c r="J1144" i="3"/>
  <c r="I1144" i="3"/>
  <c r="K1143" i="3"/>
  <c r="J1143" i="3"/>
  <c r="I1143" i="3"/>
  <c r="J1142" i="3"/>
  <c r="I1142" i="3"/>
  <c r="K1142" i="3" s="1"/>
  <c r="J1141" i="3"/>
  <c r="I1141" i="3"/>
  <c r="K1141" i="3" s="1"/>
  <c r="K1140" i="3"/>
  <c r="J1140" i="3"/>
  <c r="I1140" i="3"/>
  <c r="J1139" i="3"/>
  <c r="K1139" i="3" s="1"/>
  <c r="I1139" i="3"/>
  <c r="J1137" i="3"/>
  <c r="I1137" i="3"/>
  <c r="K1137" i="3" s="1"/>
  <c r="K1136" i="3"/>
  <c r="J1136" i="3"/>
  <c r="I1136" i="3"/>
  <c r="K1135" i="3"/>
  <c r="J1135" i="3"/>
  <c r="I1135" i="3"/>
  <c r="J1134" i="3"/>
  <c r="I1134" i="3"/>
  <c r="K1134" i="3" s="1"/>
  <c r="J1133" i="3"/>
  <c r="I1133" i="3"/>
  <c r="K1133" i="3" s="1"/>
  <c r="J1131" i="3"/>
  <c r="K1131" i="3" s="1"/>
  <c r="I1131" i="3"/>
  <c r="J1130" i="3"/>
  <c r="I1130" i="3"/>
  <c r="K1130" i="3" s="1"/>
  <c r="J1129" i="3"/>
  <c r="I1129" i="3"/>
  <c r="K1129" i="3" s="1"/>
  <c r="K1128" i="3"/>
  <c r="J1128" i="3"/>
  <c r="I1128" i="3"/>
  <c r="K1127" i="3"/>
  <c r="J1127" i="3"/>
  <c r="I1127" i="3"/>
  <c r="J1126" i="3"/>
  <c r="I1126" i="3"/>
  <c r="J1125" i="3"/>
  <c r="I1125" i="3"/>
  <c r="K1125" i="3" s="1"/>
  <c r="K1124" i="3"/>
  <c r="J1124" i="3"/>
  <c r="I1124" i="3"/>
  <c r="J1123" i="3"/>
  <c r="K1123" i="3" s="1"/>
  <c r="I1123" i="3"/>
  <c r="J1122" i="3"/>
  <c r="I1122" i="3"/>
  <c r="K1122" i="3" s="1"/>
  <c r="J1121" i="3"/>
  <c r="I1121" i="3"/>
  <c r="K1121" i="3" s="1"/>
  <c r="K1120" i="3"/>
  <c r="J1120" i="3"/>
  <c r="I1120" i="3"/>
  <c r="K1119" i="3"/>
  <c r="J1119" i="3"/>
  <c r="I1119" i="3"/>
  <c r="J1118" i="3"/>
  <c r="I1118" i="3"/>
  <c r="K1118" i="3" s="1"/>
  <c r="J1117" i="3"/>
  <c r="I1117" i="3"/>
  <c r="K1117" i="3" s="1"/>
  <c r="K1116" i="3"/>
  <c r="J1116" i="3"/>
  <c r="I1116" i="3"/>
  <c r="J1114" i="3"/>
  <c r="I1114" i="3"/>
  <c r="K1114" i="3" s="1"/>
  <c r="J1113" i="3"/>
  <c r="I1113" i="3"/>
  <c r="K1113" i="3" s="1"/>
  <c r="K1112" i="3"/>
  <c r="J1112" i="3"/>
  <c r="I1112" i="3"/>
  <c r="K1111" i="3"/>
  <c r="J1111" i="3"/>
  <c r="I1111" i="3"/>
  <c r="J1110" i="3"/>
  <c r="I1110" i="3"/>
  <c r="K1110" i="3" s="1"/>
  <c r="J1109" i="3"/>
  <c r="I1109" i="3"/>
  <c r="K1109" i="3" s="1"/>
  <c r="K1108" i="3"/>
  <c r="J1108" i="3"/>
  <c r="I1108" i="3"/>
  <c r="J1107" i="3"/>
  <c r="K1107" i="3" s="1"/>
  <c r="I1107" i="3"/>
  <c r="J1106" i="3"/>
  <c r="I1106" i="3"/>
  <c r="K1106" i="3" s="1"/>
  <c r="J1105" i="3"/>
  <c r="I1105" i="3"/>
  <c r="K1105" i="3" s="1"/>
  <c r="K1104" i="3"/>
  <c r="J1104" i="3"/>
  <c r="I1104" i="3"/>
  <c r="K1103" i="3"/>
  <c r="J1103" i="3"/>
  <c r="I1103" i="3"/>
  <c r="J1102" i="3"/>
  <c r="I1102" i="3"/>
  <c r="K1102" i="3" s="1"/>
  <c r="J1101" i="3"/>
  <c r="I1101" i="3"/>
  <c r="K1101" i="3" s="1"/>
  <c r="K1100" i="3"/>
  <c r="J1100" i="3"/>
  <c r="I1100" i="3"/>
  <c r="J1098" i="3"/>
  <c r="I1098" i="3"/>
  <c r="K1098" i="3" s="1"/>
  <c r="J1097" i="3"/>
  <c r="I1097" i="3"/>
  <c r="K1097" i="3" s="1"/>
  <c r="K1096" i="3"/>
  <c r="J1096" i="3"/>
  <c r="I1096" i="3"/>
  <c r="K1095" i="3"/>
  <c r="J1095" i="3"/>
  <c r="I1095" i="3"/>
  <c r="J1094" i="3"/>
  <c r="I1094" i="3"/>
  <c r="J1093" i="3"/>
  <c r="I1093" i="3"/>
  <c r="K1093" i="3" s="1"/>
  <c r="K1092" i="3"/>
  <c r="J1092" i="3"/>
  <c r="I1092" i="3"/>
  <c r="J1091" i="3"/>
  <c r="K1091" i="3" s="1"/>
  <c r="I1091" i="3"/>
  <c r="J1089" i="3"/>
  <c r="I1089" i="3"/>
  <c r="K1089" i="3" s="1"/>
  <c r="K1088" i="3"/>
  <c r="J1088" i="3"/>
  <c r="I1088" i="3"/>
  <c r="K1087" i="3"/>
  <c r="J1087" i="3"/>
  <c r="I1087" i="3"/>
  <c r="J1086" i="3"/>
  <c r="I1086" i="3"/>
  <c r="K1086" i="3" s="1"/>
  <c r="J1085" i="3"/>
  <c r="I1085" i="3"/>
  <c r="K1085" i="3" s="1"/>
  <c r="K1084" i="3"/>
  <c r="J1084" i="3"/>
  <c r="I1084" i="3"/>
  <c r="J1083" i="3"/>
  <c r="K1083" i="3" s="1"/>
  <c r="I1083" i="3"/>
  <c r="J1082" i="3"/>
  <c r="I1082" i="3"/>
  <c r="K1082" i="3" s="1"/>
  <c r="J1081" i="3"/>
  <c r="I1081" i="3"/>
  <c r="K1081" i="3" s="1"/>
  <c r="K1080" i="3"/>
  <c r="J1080" i="3"/>
  <c r="I1080" i="3"/>
  <c r="K1079" i="3"/>
  <c r="J1079" i="3"/>
  <c r="I1079" i="3"/>
  <c r="J1078" i="3"/>
  <c r="I1078" i="3"/>
  <c r="K1078" i="3" s="1"/>
  <c r="J1077" i="3"/>
  <c r="I1077" i="3"/>
  <c r="K1077" i="3" s="1"/>
  <c r="K1076" i="3"/>
  <c r="J1076" i="3"/>
  <c r="I1076" i="3"/>
  <c r="J1075" i="3"/>
  <c r="K1075" i="3" s="1"/>
  <c r="I1075" i="3"/>
  <c r="J1074" i="3"/>
  <c r="I1074" i="3"/>
  <c r="K1074" i="3" s="1"/>
  <c r="J1073" i="3"/>
  <c r="I1073" i="3"/>
  <c r="K1073" i="3" s="1"/>
  <c r="K1072" i="3"/>
  <c r="J1072" i="3"/>
  <c r="I1072" i="3"/>
  <c r="K1071" i="3"/>
  <c r="J1071" i="3"/>
  <c r="I1071" i="3"/>
  <c r="J1070" i="3"/>
  <c r="I1070" i="3"/>
  <c r="K1070" i="3" s="1"/>
  <c r="K1068" i="3"/>
  <c r="J1068" i="3"/>
  <c r="I1068" i="3"/>
  <c r="J1066" i="3"/>
  <c r="I1066" i="3"/>
  <c r="K1066" i="3" s="1"/>
  <c r="J1065" i="3"/>
  <c r="I1065" i="3"/>
  <c r="K1065" i="3" s="1"/>
  <c r="K1064" i="3"/>
  <c r="J1064" i="3"/>
  <c r="I1064" i="3"/>
  <c r="K1063" i="3"/>
  <c r="J1063" i="3"/>
  <c r="I1063" i="3"/>
  <c r="J1062" i="3"/>
  <c r="I1062" i="3"/>
  <c r="J1061" i="3"/>
  <c r="I1061" i="3"/>
  <c r="K1061" i="3" s="1"/>
  <c r="K1060" i="3"/>
  <c r="J1060" i="3"/>
  <c r="I1060" i="3"/>
  <c r="J1059" i="3"/>
  <c r="K1059" i="3" s="1"/>
  <c r="I1059" i="3"/>
  <c r="J1058" i="3"/>
  <c r="I1058" i="3"/>
  <c r="K1058" i="3" s="1"/>
  <c r="J1057" i="3"/>
  <c r="I1057" i="3"/>
  <c r="K1057" i="3" s="1"/>
  <c r="K1056" i="3"/>
  <c r="J1056" i="3"/>
  <c r="I1056" i="3"/>
  <c r="K1055" i="3"/>
  <c r="J1055" i="3"/>
  <c r="I1055" i="3"/>
  <c r="J1054" i="3"/>
  <c r="I1054" i="3"/>
  <c r="K1054" i="3" s="1"/>
  <c r="J1053" i="3"/>
  <c r="I1053" i="3"/>
  <c r="K1053" i="3" s="1"/>
  <c r="K1052" i="3"/>
  <c r="J1052" i="3"/>
  <c r="I1052" i="3"/>
  <c r="J1051" i="3"/>
  <c r="K1051" i="3" s="1"/>
  <c r="I1051" i="3"/>
  <c r="J1050" i="3"/>
  <c r="I1050" i="3"/>
  <c r="K1050" i="3" s="1"/>
  <c r="J1049" i="3"/>
  <c r="I1049" i="3"/>
  <c r="K1049" i="3" s="1"/>
  <c r="K1048" i="3"/>
  <c r="J1048" i="3"/>
  <c r="I1048" i="3"/>
  <c r="K1047" i="3"/>
  <c r="J1047" i="3"/>
  <c r="I1047" i="3"/>
  <c r="J1046" i="3"/>
  <c r="I1046" i="3"/>
  <c r="K1046" i="3" s="1"/>
  <c r="J1045" i="3"/>
  <c r="I1045" i="3"/>
  <c r="K1045" i="3" s="1"/>
  <c r="J1043" i="3"/>
  <c r="K1043" i="3" s="1"/>
  <c r="I1043" i="3"/>
  <c r="J1042" i="3"/>
  <c r="I1042" i="3"/>
  <c r="K1042" i="3" s="1"/>
  <c r="J1041" i="3"/>
  <c r="I1041" i="3"/>
  <c r="K1041" i="3" s="1"/>
  <c r="K1040" i="3"/>
  <c r="J1040" i="3"/>
  <c r="I1040" i="3"/>
  <c r="J1038" i="3"/>
  <c r="I1038" i="3"/>
  <c r="K1038" i="3" s="1"/>
  <c r="K1036" i="3"/>
  <c r="J1036" i="3"/>
  <c r="I1036" i="3"/>
  <c r="J1035" i="3"/>
  <c r="K1035" i="3" s="1"/>
  <c r="I1035" i="3"/>
  <c r="J1034" i="3"/>
  <c r="I1034" i="3"/>
  <c r="K1034" i="3" s="1"/>
  <c r="J1033" i="3"/>
  <c r="I1033" i="3"/>
  <c r="K1033" i="3" s="1"/>
  <c r="K1032" i="3"/>
  <c r="J1032" i="3"/>
  <c r="I1032" i="3"/>
  <c r="K1031" i="3"/>
  <c r="J1031" i="3"/>
  <c r="I1031" i="3"/>
  <c r="J1030" i="3"/>
  <c r="I1030" i="3"/>
  <c r="J1029" i="3"/>
  <c r="I1029" i="3"/>
  <c r="K1029" i="3" s="1"/>
  <c r="K1028" i="3"/>
  <c r="J1028" i="3"/>
  <c r="I1028" i="3"/>
  <c r="J1027" i="3"/>
  <c r="K1027" i="3" s="1"/>
  <c r="I1027" i="3"/>
  <c r="J1026" i="3"/>
  <c r="I1026" i="3"/>
  <c r="K1026" i="3" s="1"/>
  <c r="J1025" i="3"/>
  <c r="I1025" i="3"/>
  <c r="K1025" i="3" s="1"/>
  <c r="K1024" i="3"/>
  <c r="J1024" i="3"/>
  <c r="I1024" i="3"/>
  <c r="K1023" i="3"/>
  <c r="J1023" i="3"/>
  <c r="I1023" i="3"/>
  <c r="J1022" i="3"/>
  <c r="I1022" i="3"/>
  <c r="K1022" i="3" s="1"/>
  <c r="J1021" i="3"/>
  <c r="I1021" i="3"/>
  <c r="K1021" i="3" s="1"/>
  <c r="K1020" i="3"/>
  <c r="J1020" i="3"/>
  <c r="I1020" i="3"/>
  <c r="J1019" i="3"/>
  <c r="K1019" i="3" s="1"/>
  <c r="I1019" i="3"/>
  <c r="J1018" i="3"/>
  <c r="I1018" i="3"/>
  <c r="K1018" i="3" s="1"/>
  <c r="J1017" i="3"/>
  <c r="I1017" i="3"/>
  <c r="K1017" i="3" s="1"/>
  <c r="K1016" i="3"/>
  <c r="J1016" i="3"/>
  <c r="I1016" i="3"/>
  <c r="K1015" i="3"/>
  <c r="J1015" i="3"/>
  <c r="I1015" i="3"/>
  <c r="J1014" i="3"/>
  <c r="I1014" i="3"/>
  <c r="K1014" i="3" s="1"/>
  <c r="K1012" i="3"/>
  <c r="J1012" i="3"/>
  <c r="I1012" i="3"/>
  <c r="J1011" i="3"/>
  <c r="K1011" i="3" s="1"/>
  <c r="I1011" i="3"/>
  <c r="J1010" i="3"/>
  <c r="I1010" i="3"/>
  <c r="K1010" i="3" s="1"/>
  <c r="J1009" i="3"/>
  <c r="I1009" i="3"/>
  <c r="K1009" i="3" s="1"/>
  <c r="K1008" i="3"/>
  <c r="J1008" i="3"/>
  <c r="I1008" i="3"/>
  <c r="K1007" i="3"/>
  <c r="J1007" i="3"/>
  <c r="I1007" i="3"/>
  <c r="J1006" i="3"/>
  <c r="I1006" i="3"/>
  <c r="K1006" i="3" s="1"/>
  <c r="J1005" i="3"/>
  <c r="I1005" i="3"/>
  <c r="K1005" i="3" s="1"/>
  <c r="K1004" i="3"/>
  <c r="J1004" i="3"/>
  <c r="I1004" i="3"/>
  <c r="J1002" i="3"/>
  <c r="I1002" i="3"/>
  <c r="J1001" i="3"/>
  <c r="I1001" i="3"/>
  <c r="K1001" i="3" s="1"/>
  <c r="K1000" i="3"/>
  <c r="J1000" i="3"/>
  <c r="I1000" i="3"/>
  <c r="K999" i="3"/>
  <c r="J999" i="3"/>
  <c r="I999" i="3"/>
  <c r="J998" i="3"/>
  <c r="I998" i="3"/>
  <c r="J997" i="3"/>
  <c r="I997" i="3"/>
  <c r="K997" i="3" s="1"/>
  <c r="K996" i="3"/>
  <c r="J996" i="3"/>
  <c r="I996" i="3"/>
  <c r="J995" i="3"/>
  <c r="K995" i="3" s="1"/>
  <c r="I995" i="3"/>
  <c r="J993" i="3"/>
  <c r="I993" i="3"/>
  <c r="K993" i="3" s="1"/>
  <c r="K992" i="3"/>
  <c r="J992" i="3"/>
  <c r="I992" i="3"/>
  <c r="K991" i="3"/>
  <c r="J991" i="3"/>
  <c r="I991" i="3"/>
  <c r="J990" i="3"/>
  <c r="I990" i="3"/>
  <c r="K990" i="3" s="1"/>
  <c r="J989" i="3"/>
  <c r="I989" i="3"/>
  <c r="K989" i="3" s="1"/>
  <c r="K988" i="3"/>
  <c r="J988" i="3"/>
  <c r="I988" i="3"/>
  <c r="J987" i="3"/>
  <c r="K987" i="3" s="1"/>
  <c r="I987" i="3"/>
  <c r="J986" i="3"/>
  <c r="I986" i="3"/>
  <c r="K986" i="3" s="1"/>
  <c r="J985" i="3"/>
  <c r="I985" i="3"/>
  <c r="K985" i="3" s="1"/>
  <c r="K984" i="3"/>
  <c r="J984" i="3"/>
  <c r="I984" i="3"/>
  <c r="K983" i="3"/>
  <c r="J983" i="3"/>
  <c r="I983" i="3"/>
  <c r="J982" i="3"/>
  <c r="I982" i="3"/>
  <c r="K982" i="3" s="1"/>
  <c r="J981" i="3"/>
  <c r="I981" i="3"/>
  <c r="K981" i="3" s="1"/>
  <c r="K980" i="3"/>
  <c r="J980" i="3"/>
  <c r="I980" i="3"/>
  <c r="J979" i="3"/>
  <c r="K979" i="3" s="1"/>
  <c r="I979" i="3"/>
  <c r="J978" i="3"/>
  <c r="I978" i="3"/>
  <c r="K978" i="3" s="1"/>
  <c r="J977" i="3"/>
  <c r="I977" i="3"/>
  <c r="K977" i="3" s="1"/>
  <c r="K976" i="3"/>
  <c r="J976" i="3"/>
  <c r="I976" i="3"/>
  <c r="K975" i="3"/>
  <c r="J975" i="3"/>
  <c r="I975" i="3"/>
  <c r="J974" i="3"/>
  <c r="I974" i="3"/>
  <c r="K974" i="3" s="1"/>
  <c r="J973" i="3"/>
  <c r="I973" i="3"/>
  <c r="K973" i="3" s="1"/>
  <c r="K972" i="3"/>
  <c r="J972" i="3"/>
  <c r="I972" i="3"/>
  <c r="J971" i="3"/>
  <c r="K971" i="3" s="1"/>
  <c r="I971" i="3"/>
  <c r="J970" i="3"/>
  <c r="I970" i="3"/>
  <c r="K970" i="3" s="1"/>
  <c r="J969" i="3"/>
  <c r="I969" i="3"/>
  <c r="K969" i="3" s="1"/>
  <c r="K968" i="3"/>
  <c r="J968" i="3"/>
  <c r="I968" i="3"/>
  <c r="K967" i="3"/>
  <c r="J967" i="3"/>
  <c r="I967" i="3"/>
  <c r="J966" i="3"/>
  <c r="I966" i="3"/>
  <c r="J965" i="3"/>
  <c r="I965" i="3"/>
  <c r="K965" i="3" s="1"/>
  <c r="K964" i="3"/>
  <c r="J964" i="3"/>
  <c r="I964" i="3"/>
  <c r="J963" i="3"/>
  <c r="K963" i="3" s="1"/>
  <c r="I963" i="3"/>
  <c r="J962" i="3"/>
  <c r="I962" i="3"/>
  <c r="K962" i="3" s="1"/>
  <c r="J961" i="3"/>
  <c r="I961" i="3"/>
  <c r="K961" i="3" s="1"/>
  <c r="K960" i="3"/>
  <c r="J960" i="3"/>
  <c r="I960" i="3"/>
  <c r="K959" i="3"/>
  <c r="J959" i="3"/>
  <c r="I959" i="3"/>
  <c r="J958" i="3"/>
  <c r="I958" i="3"/>
  <c r="K958" i="3" s="1"/>
  <c r="J957" i="3"/>
  <c r="I957" i="3"/>
  <c r="K957" i="3" s="1"/>
  <c r="K956" i="3"/>
  <c r="J956" i="3"/>
  <c r="I956" i="3"/>
  <c r="J955" i="3"/>
  <c r="K955" i="3" s="1"/>
  <c r="I955" i="3"/>
  <c r="J954" i="3"/>
  <c r="I954" i="3"/>
  <c r="K954" i="3" s="1"/>
  <c r="J953" i="3"/>
  <c r="I953" i="3"/>
  <c r="K953" i="3" s="1"/>
  <c r="K952" i="3"/>
  <c r="J952" i="3"/>
  <c r="I952" i="3"/>
  <c r="K951" i="3"/>
  <c r="J951" i="3"/>
  <c r="I951" i="3"/>
  <c r="J950" i="3"/>
  <c r="I950" i="3"/>
  <c r="K950" i="3" s="1"/>
  <c r="J949" i="3"/>
  <c r="I949" i="3"/>
  <c r="K949" i="3" s="1"/>
  <c r="K948" i="3"/>
  <c r="J948" i="3"/>
  <c r="I948" i="3"/>
  <c r="J947" i="3"/>
  <c r="K947" i="3" s="1"/>
  <c r="I947" i="3"/>
  <c r="J946" i="3"/>
  <c r="I946" i="3"/>
  <c r="K946" i="3" s="1"/>
  <c r="J945" i="3"/>
  <c r="I945" i="3"/>
  <c r="K945" i="3" s="1"/>
  <c r="K944" i="3"/>
  <c r="J944" i="3"/>
  <c r="I944" i="3"/>
  <c r="K943" i="3"/>
  <c r="J943" i="3"/>
  <c r="I943" i="3"/>
  <c r="J942" i="3"/>
  <c r="I942" i="3"/>
  <c r="K942" i="3" s="1"/>
  <c r="J941" i="3"/>
  <c r="I941" i="3"/>
  <c r="K941" i="3" s="1"/>
  <c r="K940" i="3"/>
  <c r="J940" i="3"/>
  <c r="I940" i="3"/>
  <c r="J939" i="3"/>
  <c r="K939" i="3" s="1"/>
  <c r="I939" i="3"/>
  <c r="J938" i="3"/>
  <c r="I938" i="3"/>
  <c r="K938" i="3" s="1"/>
  <c r="J937" i="3"/>
  <c r="I937" i="3"/>
  <c r="K937" i="3" s="1"/>
  <c r="K936" i="3"/>
  <c r="J936" i="3"/>
  <c r="I936" i="3"/>
  <c r="K935" i="3"/>
  <c r="J935" i="3"/>
  <c r="I935" i="3"/>
  <c r="J934" i="3"/>
  <c r="I934" i="3"/>
  <c r="J933" i="3"/>
  <c r="I933" i="3"/>
  <c r="K933" i="3" s="1"/>
  <c r="K932" i="3"/>
  <c r="J932" i="3"/>
  <c r="I932" i="3"/>
  <c r="J931" i="3"/>
  <c r="K931" i="3" s="1"/>
  <c r="I931" i="3"/>
  <c r="J930" i="3"/>
  <c r="I930" i="3"/>
  <c r="K930" i="3" s="1"/>
  <c r="J929" i="3"/>
  <c r="I929" i="3"/>
  <c r="K929" i="3" s="1"/>
  <c r="K927" i="3"/>
  <c r="J927" i="3"/>
  <c r="I927" i="3"/>
  <c r="J926" i="3"/>
  <c r="I926" i="3"/>
  <c r="K926" i="3" s="1"/>
  <c r="J925" i="3"/>
  <c r="I925" i="3"/>
  <c r="K925" i="3" s="1"/>
  <c r="K924" i="3"/>
  <c r="J924" i="3"/>
  <c r="I924" i="3"/>
  <c r="J923" i="3"/>
  <c r="K923" i="3" s="1"/>
  <c r="I923" i="3"/>
  <c r="J922" i="3"/>
  <c r="I922" i="3"/>
  <c r="K922" i="3" s="1"/>
  <c r="J921" i="3"/>
  <c r="I921" i="3"/>
  <c r="K921" i="3" s="1"/>
  <c r="K920" i="3"/>
  <c r="J920" i="3"/>
  <c r="I920" i="3"/>
  <c r="K919" i="3"/>
  <c r="J919" i="3"/>
  <c r="I919" i="3"/>
  <c r="J918" i="3"/>
  <c r="I918" i="3"/>
  <c r="K918" i="3" s="1"/>
  <c r="J917" i="3"/>
  <c r="I917" i="3"/>
  <c r="K917" i="3" s="1"/>
  <c r="J915" i="3"/>
  <c r="K915" i="3" s="1"/>
  <c r="I915" i="3"/>
  <c r="J914" i="3"/>
  <c r="I914" i="3"/>
  <c r="K914" i="3" s="1"/>
  <c r="J913" i="3"/>
  <c r="I913" i="3"/>
  <c r="K913" i="3" s="1"/>
  <c r="K912" i="3"/>
  <c r="J912" i="3"/>
  <c r="I912" i="3"/>
  <c r="K911" i="3"/>
  <c r="J911" i="3"/>
  <c r="I911" i="3"/>
  <c r="J910" i="3"/>
  <c r="I910" i="3"/>
  <c r="K910" i="3" s="1"/>
  <c r="J909" i="3"/>
  <c r="I909" i="3"/>
  <c r="K909" i="3" s="1"/>
  <c r="K908" i="3"/>
  <c r="J908" i="3"/>
  <c r="I908" i="3"/>
  <c r="J907" i="3"/>
  <c r="K907" i="3" s="1"/>
  <c r="I907" i="3"/>
  <c r="J906" i="3"/>
  <c r="I906" i="3"/>
  <c r="K906" i="3" s="1"/>
  <c r="J905" i="3"/>
  <c r="I905" i="3"/>
  <c r="K905" i="3" s="1"/>
  <c r="K904" i="3"/>
  <c r="J904" i="3"/>
  <c r="I904" i="3"/>
  <c r="K903" i="3"/>
  <c r="J903" i="3"/>
  <c r="I903" i="3"/>
  <c r="J902" i="3"/>
  <c r="I902" i="3"/>
  <c r="J901" i="3"/>
  <c r="I901" i="3"/>
  <c r="K901" i="3" s="1"/>
  <c r="K900" i="3"/>
  <c r="J900" i="3"/>
  <c r="I900" i="3"/>
  <c r="J899" i="3"/>
  <c r="K899" i="3" s="1"/>
  <c r="I899" i="3"/>
  <c r="J898" i="3"/>
  <c r="I898" i="3"/>
  <c r="K898" i="3" s="1"/>
  <c r="J897" i="3"/>
  <c r="I897" i="3"/>
  <c r="K897" i="3" s="1"/>
  <c r="K896" i="3"/>
  <c r="J896" i="3"/>
  <c r="I896" i="3"/>
  <c r="K895" i="3"/>
  <c r="J895" i="3"/>
  <c r="I895" i="3"/>
  <c r="J894" i="3"/>
  <c r="I894" i="3"/>
  <c r="K894" i="3" s="1"/>
  <c r="J893" i="3"/>
  <c r="I893" i="3"/>
  <c r="K893" i="3" s="1"/>
  <c r="K892" i="3"/>
  <c r="J892" i="3"/>
  <c r="I892" i="3"/>
  <c r="J891" i="3"/>
  <c r="K891" i="3" s="1"/>
  <c r="I891" i="3"/>
  <c r="J890" i="3"/>
  <c r="I890" i="3"/>
  <c r="K890" i="3" s="1"/>
  <c r="J889" i="3"/>
  <c r="I889" i="3"/>
  <c r="K889" i="3" s="1"/>
  <c r="K888" i="3"/>
  <c r="J888" i="3"/>
  <c r="I888" i="3"/>
  <c r="K887" i="3"/>
  <c r="J887" i="3"/>
  <c r="I887" i="3"/>
  <c r="J886" i="3"/>
  <c r="I886" i="3"/>
  <c r="K886" i="3" s="1"/>
  <c r="J885" i="3"/>
  <c r="I885" i="3"/>
  <c r="K885" i="3" s="1"/>
  <c r="K884" i="3"/>
  <c r="J884" i="3"/>
  <c r="I884" i="3"/>
  <c r="J883" i="3"/>
  <c r="K883" i="3" s="1"/>
  <c r="I883" i="3"/>
  <c r="J882" i="3"/>
  <c r="I882" i="3"/>
  <c r="K882" i="3" s="1"/>
  <c r="J881" i="3"/>
  <c r="I881" i="3"/>
  <c r="K881" i="3" s="1"/>
  <c r="K880" i="3"/>
  <c r="J880" i="3"/>
  <c r="I880" i="3"/>
  <c r="K879" i="3"/>
  <c r="J879" i="3"/>
  <c r="I879" i="3"/>
  <c r="J878" i="3"/>
  <c r="I878" i="3"/>
  <c r="K878" i="3" s="1"/>
  <c r="J877" i="3"/>
  <c r="I877" i="3"/>
  <c r="K877" i="3" s="1"/>
  <c r="K876" i="3"/>
  <c r="J876" i="3"/>
  <c r="I876" i="3"/>
  <c r="J875" i="3"/>
  <c r="K875" i="3" s="1"/>
  <c r="I875" i="3"/>
  <c r="J874" i="3"/>
  <c r="I874" i="3"/>
  <c r="K874" i="3" s="1"/>
  <c r="J873" i="3"/>
  <c r="I873" i="3"/>
  <c r="K873" i="3" s="1"/>
  <c r="K872" i="3"/>
  <c r="J872" i="3"/>
  <c r="I872" i="3"/>
  <c r="K871" i="3"/>
  <c r="J871" i="3"/>
  <c r="I871" i="3"/>
  <c r="J870" i="3"/>
  <c r="I870" i="3"/>
  <c r="J869" i="3"/>
  <c r="I869" i="3"/>
  <c r="K869" i="3" s="1"/>
  <c r="K868" i="3"/>
  <c r="J868" i="3"/>
  <c r="I868" i="3"/>
  <c r="J867" i="3"/>
  <c r="K867" i="3" s="1"/>
  <c r="I867" i="3"/>
  <c r="J866" i="3"/>
  <c r="I866" i="3"/>
  <c r="K866" i="3" s="1"/>
  <c r="J865" i="3"/>
  <c r="I865" i="3"/>
  <c r="K865" i="3" s="1"/>
  <c r="K864" i="3"/>
  <c r="J864" i="3"/>
  <c r="I864" i="3"/>
  <c r="K863" i="3"/>
  <c r="J863" i="3"/>
  <c r="I863" i="3"/>
  <c r="J862" i="3"/>
  <c r="I862" i="3"/>
  <c r="K862" i="3" s="1"/>
  <c r="J861" i="3"/>
  <c r="I861" i="3"/>
  <c r="K861" i="3" s="1"/>
  <c r="K860" i="3"/>
  <c r="J860" i="3"/>
  <c r="I860" i="3"/>
  <c r="J859" i="3"/>
  <c r="K859" i="3" s="1"/>
  <c r="I859" i="3"/>
  <c r="J858" i="3"/>
  <c r="I858" i="3"/>
  <c r="K858" i="3" s="1"/>
  <c r="J857" i="3"/>
  <c r="I857" i="3"/>
  <c r="K857" i="3" s="1"/>
  <c r="K856" i="3"/>
  <c r="J856" i="3"/>
  <c r="I856" i="3"/>
  <c r="K855" i="3"/>
  <c r="J855" i="3"/>
  <c r="I855" i="3"/>
  <c r="J854" i="3"/>
  <c r="I854" i="3"/>
  <c r="K854" i="3" s="1"/>
  <c r="J853" i="3"/>
  <c r="I853" i="3"/>
  <c r="K853" i="3" s="1"/>
  <c r="K852" i="3"/>
  <c r="J852" i="3"/>
  <c r="I852" i="3"/>
  <c r="J851" i="3"/>
  <c r="K851" i="3" s="1"/>
  <c r="I851" i="3"/>
  <c r="J850" i="3"/>
  <c r="I850" i="3"/>
  <c r="K850" i="3" s="1"/>
  <c r="J849" i="3"/>
  <c r="I849" i="3"/>
  <c r="K849" i="3" s="1"/>
  <c r="K848" i="3"/>
  <c r="J848" i="3"/>
  <c r="I848" i="3"/>
  <c r="K847" i="3"/>
  <c r="J847" i="3"/>
  <c r="I847" i="3"/>
  <c r="J846" i="3"/>
  <c r="I846" i="3"/>
  <c r="K846" i="3" s="1"/>
  <c r="J845" i="3"/>
  <c r="I845" i="3"/>
  <c r="K845" i="3" s="1"/>
  <c r="K844" i="3"/>
  <c r="J844" i="3"/>
  <c r="I844" i="3"/>
  <c r="J843" i="3"/>
  <c r="K843" i="3" s="1"/>
  <c r="I843" i="3"/>
  <c r="J842" i="3"/>
  <c r="I842" i="3"/>
  <c r="K842" i="3" s="1"/>
  <c r="J841" i="3"/>
  <c r="I841" i="3"/>
  <c r="K841" i="3" s="1"/>
  <c r="K840" i="3"/>
  <c r="J840" i="3"/>
  <c r="I840" i="3"/>
  <c r="K839" i="3"/>
  <c r="J839" i="3"/>
  <c r="I839" i="3"/>
  <c r="J838" i="3"/>
  <c r="I838" i="3"/>
  <c r="J837" i="3"/>
  <c r="I837" i="3"/>
  <c r="K837" i="3" s="1"/>
  <c r="K836" i="3"/>
  <c r="J836" i="3"/>
  <c r="I836" i="3"/>
  <c r="J835" i="3"/>
  <c r="K835" i="3" s="1"/>
  <c r="I835" i="3"/>
  <c r="J833" i="3"/>
  <c r="I833" i="3"/>
  <c r="K833" i="3" s="1"/>
  <c r="K832" i="3"/>
  <c r="J832" i="3"/>
  <c r="I832" i="3"/>
  <c r="K831" i="3"/>
  <c r="J831" i="3"/>
  <c r="I831" i="3"/>
  <c r="J830" i="3"/>
  <c r="I830" i="3"/>
  <c r="K830" i="3" s="1"/>
  <c r="J829" i="3"/>
  <c r="I829" i="3"/>
  <c r="K829" i="3" s="1"/>
  <c r="J827" i="3"/>
  <c r="K827" i="3" s="1"/>
  <c r="I827" i="3"/>
  <c r="J826" i="3"/>
  <c r="I826" i="3"/>
  <c r="K826" i="3" s="1"/>
  <c r="J825" i="3"/>
  <c r="I825" i="3"/>
  <c r="K825" i="3" s="1"/>
  <c r="K824" i="3"/>
  <c r="J824" i="3"/>
  <c r="I824" i="3"/>
  <c r="K823" i="3"/>
  <c r="J823" i="3"/>
  <c r="I823" i="3"/>
  <c r="J822" i="3"/>
  <c r="I822" i="3"/>
  <c r="K822" i="3" s="1"/>
  <c r="J821" i="3"/>
  <c r="I821" i="3"/>
  <c r="K821" i="3" s="1"/>
  <c r="K820" i="3"/>
  <c r="J820" i="3"/>
  <c r="I820" i="3"/>
  <c r="J819" i="3"/>
  <c r="K819" i="3" s="1"/>
  <c r="I819" i="3"/>
  <c r="J818" i="3"/>
  <c r="I818" i="3"/>
  <c r="K818" i="3" s="1"/>
  <c r="J817" i="3"/>
  <c r="I817" i="3"/>
  <c r="K817" i="3" s="1"/>
  <c r="K816" i="3"/>
  <c r="J816" i="3"/>
  <c r="I816" i="3"/>
  <c r="K815" i="3"/>
  <c r="J815" i="3"/>
  <c r="I815" i="3"/>
  <c r="J814" i="3"/>
  <c r="I814" i="3"/>
  <c r="K814" i="3" s="1"/>
  <c r="J813" i="3"/>
  <c r="I813" i="3"/>
  <c r="K813" i="3" s="1"/>
  <c r="K812" i="3"/>
  <c r="J812" i="3"/>
  <c r="I812" i="3"/>
  <c r="J811" i="3"/>
  <c r="K811" i="3" s="1"/>
  <c r="I811" i="3"/>
  <c r="J810" i="3"/>
  <c r="I810" i="3"/>
  <c r="K810" i="3" s="1"/>
  <c r="J809" i="3"/>
  <c r="I809" i="3"/>
  <c r="K809" i="3" s="1"/>
  <c r="K808" i="3"/>
  <c r="J808" i="3"/>
  <c r="I808" i="3"/>
  <c r="K807" i="3"/>
  <c r="J807" i="3"/>
  <c r="I807" i="3"/>
  <c r="J806" i="3"/>
  <c r="I806" i="3"/>
  <c r="J805" i="3"/>
  <c r="I805" i="3"/>
  <c r="K805" i="3" s="1"/>
  <c r="K804" i="3"/>
  <c r="J804" i="3"/>
  <c r="I804" i="3"/>
  <c r="J803" i="3"/>
  <c r="K803" i="3" s="1"/>
  <c r="I803" i="3"/>
  <c r="J801" i="3"/>
  <c r="I801" i="3"/>
  <c r="K801" i="3" s="1"/>
  <c r="K800" i="3"/>
  <c r="J800" i="3"/>
  <c r="I800" i="3"/>
  <c r="K799" i="3"/>
  <c r="J799" i="3"/>
  <c r="I799" i="3"/>
  <c r="J798" i="3"/>
  <c r="I798" i="3"/>
  <c r="K798" i="3" s="1"/>
  <c r="K796" i="3"/>
  <c r="J796" i="3"/>
  <c r="I796" i="3"/>
  <c r="J795" i="3"/>
  <c r="K795" i="3" s="1"/>
  <c r="I795" i="3"/>
  <c r="J794" i="3"/>
  <c r="I794" i="3"/>
  <c r="K794" i="3" s="1"/>
  <c r="J793" i="3"/>
  <c r="I793" i="3"/>
  <c r="K793" i="3" s="1"/>
  <c r="K792" i="3"/>
  <c r="J792" i="3"/>
  <c r="I792" i="3"/>
  <c r="K791" i="3"/>
  <c r="J791" i="3"/>
  <c r="I791" i="3"/>
  <c r="J790" i="3"/>
  <c r="I790" i="3"/>
  <c r="K790" i="3" s="1"/>
  <c r="J789" i="3"/>
  <c r="I789" i="3"/>
  <c r="K789" i="3" s="1"/>
  <c r="K788" i="3"/>
  <c r="J788" i="3"/>
  <c r="I788" i="3"/>
  <c r="J787" i="3"/>
  <c r="K787" i="3" s="1"/>
  <c r="I787" i="3"/>
  <c r="J786" i="3"/>
  <c r="I786" i="3"/>
  <c r="K786" i="3" s="1"/>
  <c r="J785" i="3"/>
  <c r="I785" i="3"/>
  <c r="K785" i="3" s="1"/>
  <c r="K784" i="3"/>
  <c r="J784" i="3"/>
  <c r="I784" i="3"/>
  <c r="J782" i="3"/>
  <c r="I782" i="3"/>
  <c r="K782" i="3" s="1"/>
  <c r="J781" i="3"/>
  <c r="I781" i="3"/>
  <c r="K781" i="3" s="1"/>
  <c r="K780" i="3"/>
  <c r="J780" i="3"/>
  <c r="I780" i="3"/>
  <c r="J779" i="3"/>
  <c r="K779" i="3" s="1"/>
  <c r="I779" i="3"/>
  <c r="J778" i="3"/>
  <c r="I778" i="3"/>
  <c r="K778" i="3" s="1"/>
  <c r="J777" i="3"/>
  <c r="I777" i="3"/>
  <c r="K777" i="3" s="1"/>
  <c r="K776" i="3"/>
  <c r="J776" i="3"/>
  <c r="I776" i="3"/>
  <c r="K775" i="3"/>
  <c r="J775" i="3"/>
  <c r="I775" i="3"/>
  <c r="J774" i="3"/>
  <c r="I774" i="3"/>
  <c r="J773" i="3"/>
  <c r="I773" i="3"/>
  <c r="K773" i="3" s="1"/>
  <c r="K772" i="3"/>
  <c r="J772" i="3"/>
  <c r="I772" i="3"/>
  <c r="J770" i="3"/>
  <c r="I770" i="3"/>
  <c r="K770" i="3" s="1"/>
  <c r="J769" i="3"/>
  <c r="I769" i="3"/>
  <c r="K769" i="3" s="1"/>
  <c r="K768" i="3"/>
  <c r="J768" i="3"/>
  <c r="I768" i="3"/>
  <c r="K767" i="3"/>
  <c r="J767" i="3"/>
  <c r="I767" i="3"/>
  <c r="J766" i="3"/>
  <c r="I766" i="3"/>
  <c r="K766" i="3" s="1"/>
  <c r="J765" i="3"/>
  <c r="I765" i="3"/>
  <c r="K765" i="3" s="1"/>
  <c r="K764" i="3"/>
  <c r="J764" i="3"/>
  <c r="I764" i="3"/>
  <c r="J763" i="3"/>
  <c r="K763" i="3" s="1"/>
  <c r="I763" i="3"/>
  <c r="J762" i="3"/>
  <c r="I762" i="3"/>
  <c r="K762" i="3" s="1"/>
  <c r="J761" i="3"/>
  <c r="I761" i="3"/>
  <c r="K761" i="3" s="1"/>
  <c r="K760" i="3"/>
  <c r="J760" i="3"/>
  <c r="I760" i="3"/>
  <c r="K759" i="3"/>
  <c r="J759" i="3"/>
  <c r="I759" i="3"/>
  <c r="J758" i="3"/>
  <c r="I758" i="3"/>
  <c r="K758" i="3" s="1"/>
  <c r="J757" i="3"/>
  <c r="I757" i="3"/>
  <c r="K757" i="3" s="1"/>
  <c r="K756" i="3"/>
  <c r="J756" i="3"/>
  <c r="I756" i="3"/>
  <c r="J755" i="3"/>
  <c r="K755" i="3" s="1"/>
  <c r="I755" i="3"/>
  <c r="J754" i="3"/>
  <c r="I754" i="3"/>
  <c r="K754" i="3" s="1"/>
  <c r="K752" i="3"/>
  <c r="J752" i="3"/>
  <c r="I752" i="3"/>
  <c r="K751" i="3"/>
  <c r="J751" i="3"/>
  <c r="I751" i="3"/>
  <c r="J750" i="3"/>
  <c r="I750" i="3"/>
  <c r="K750" i="3" s="1"/>
  <c r="J749" i="3"/>
  <c r="I749" i="3"/>
  <c r="K749" i="3" s="1"/>
  <c r="K748" i="3"/>
  <c r="J748" i="3"/>
  <c r="I748" i="3"/>
  <c r="J747" i="3"/>
  <c r="K747" i="3" s="1"/>
  <c r="I747" i="3"/>
  <c r="J746" i="3"/>
  <c r="I746" i="3"/>
  <c r="K746" i="3" s="1"/>
  <c r="K744" i="3"/>
  <c r="J744" i="3"/>
  <c r="I744" i="3"/>
  <c r="K743" i="3"/>
  <c r="J743" i="3"/>
  <c r="I743" i="3"/>
  <c r="J742" i="3"/>
  <c r="I742" i="3"/>
  <c r="K740" i="3"/>
  <c r="J740" i="3"/>
  <c r="I740" i="3"/>
  <c r="J739" i="3"/>
  <c r="K739" i="3" s="1"/>
  <c r="I739" i="3"/>
  <c r="J738" i="3"/>
  <c r="I738" i="3"/>
  <c r="K738" i="3" s="1"/>
  <c r="J737" i="3"/>
  <c r="I737" i="3"/>
  <c r="K737" i="3" s="1"/>
  <c r="K736" i="3"/>
  <c r="J736" i="3"/>
  <c r="I736" i="3"/>
  <c r="K735" i="3"/>
  <c r="J735" i="3"/>
  <c r="I735" i="3"/>
  <c r="J734" i="3"/>
  <c r="I734" i="3"/>
  <c r="K734" i="3" s="1"/>
  <c r="J733" i="3"/>
  <c r="I733" i="3"/>
  <c r="K733" i="3" s="1"/>
  <c r="K732" i="3"/>
  <c r="J732" i="3"/>
  <c r="I732" i="3"/>
  <c r="J731" i="3"/>
  <c r="K731" i="3" s="1"/>
  <c r="I731" i="3"/>
  <c r="J729" i="3"/>
  <c r="I729" i="3"/>
  <c r="K729" i="3" s="1"/>
  <c r="K728" i="3"/>
  <c r="J728" i="3"/>
  <c r="I728" i="3"/>
  <c r="K727" i="3"/>
  <c r="J727" i="3"/>
  <c r="I727" i="3"/>
  <c r="J726" i="3"/>
  <c r="I726" i="3"/>
  <c r="K726" i="3" s="1"/>
  <c r="J725" i="3"/>
  <c r="I725" i="3"/>
  <c r="K725" i="3" s="1"/>
  <c r="K724" i="3"/>
  <c r="J724" i="3"/>
  <c r="I724" i="3"/>
  <c r="J722" i="3"/>
  <c r="I722" i="3"/>
  <c r="K722" i="3" s="1"/>
  <c r="J721" i="3"/>
  <c r="K721" i="3" s="1"/>
  <c r="I721" i="3"/>
  <c r="J720" i="3"/>
  <c r="I720" i="3"/>
  <c r="J719" i="3"/>
  <c r="I719" i="3"/>
  <c r="K719" i="3" s="1"/>
  <c r="K718" i="3"/>
  <c r="J718" i="3"/>
  <c r="I718" i="3"/>
  <c r="J716" i="3"/>
  <c r="I716" i="3"/>
  <c r="K716" i="3" s="1"/>
  <c r="J715" i="3"/>
  <c r="I715" i="3"/>
  <c r="K715" i="3" s="1"/>
  <c r="K714" i="3"/>
  <c r="J714" i="3"/>
  <c r="I714" i="3"/>
  <c r="J713" i="3"/>
  <c r="K713" i="3" s="1"/>
  <c r="I713" i="3"/>
  <c r="J712" i="3"/>
  <c r="I712" i="3"/>
  <c r="J711" i="3"/>
  <c r="I711" i="3"/>
  <c r="K711" i="3" s="1"/>
  <c r="K710" i="3"/>
  <c r="J710" i="3"/>
  <c r="I710" i="3"/>
  <c r="J709" i="3"/>
  <c r="K709" i="3" s="1"/>
  <c r="I709" i="3"/>
  <c r="J708" i="3"/>
  <c r="I708" i="3"/>
  <c r="K708" i="3" s="1"/>
  <c r="J707" i="3"/>
  <c r="I707" i="3"/>
  <c r="K707" i="3" s="1"/>
  <c r="K706" i="3"/>
  <c r="J706" i="3"/>
  <c r="I706" i="3"/>
  <c r="J704" i="3"/>
  <c r="I704" i="3"/>
  <c r="J703" i="3"/>
  <c r="I703" i="3"/>
  <c r="K703" i="3" s="1"/>
  <c r="K702" i="3"/>
  <c r="J702" i="3"/>
  <c r="I702" i="3"/>
  <c r="K701" i="3"/>
  <c r="J701" i="3"/>
  <c r="I701" i="3"/>
  <c r="J700" i="3"/>
  <c r="I700" i="3"/>
  <c r="K700" i="3" s="1"/>
  <c r="J699" i="3"/>
  <c r="I699" i="3"/>
  <c r="K699" i="3" s="1"/>
  <c r="K698" i="3"/>
  <c r="J698" i="3"/>
  <c r="I698" i="3"/>
  <c r="J697" i="3"/>
  <c r="K697" i="3" s="1"/>
  <c r="I697" i="3"/>
  <c r="J696" i="3"/>
  <c r="I696" i="3"/>
  <c r="J695" i="3"/>
  <c r="I695" i="3"/>
  <c r="K695" i="3" s="1"/>
  <c r="K694" i="3"/>
  <c r="J694" i="3"/>
  <c r="I694" i="3"/>
  <c r="J693" i="3"/>
  <c r="K693" i="3" s="1"/>
  <c r="I693" i="3"/>
  <c r="J692" i="3"/>
  <c r="I692" i="3"/>
  <c r="K692" i="3" s="1"/>
  <c r="J691" i="3"/>
  <c r="I691" i="3"/>
  <c r="K691" i="3" s="1"/>
  <c r="K690" i="3"/>
  <c r="J690" i="3"/>
  <c r="I690" i="3"/>
  <c r="J689" i="3"/>
  <c r="K689" i="3" s="1"/>
  <c r="I689" i="3"/>
  <c r="J688" i="3"/>
  <c r="I688" i="3"/>
  <c r="J687" i="3"/>
  <c r="I687" i="3"/>
  <c r="K687" i="3" s="1"/>
  <c r="K686" i="3"/>
  <c r="J686" i="3"/>
  <c r="I686" i="3"/>
  <c r="J685" i="3"/>
  <c r="K685" i="3" s="1"/>
  <c r="I685" i="3"/>
  <c r="J684" i="3"/>
  <c r="I684" i="3"/>
  <c r="K684" i="3" s="1"/>
  <c r="J683" i="3"/>
  <c r="I683" i="3"/>
  <c r="K683" i="3" s="1"/>
  <c r="K682" i="3"/>
  <c r="J682" i="3"/>
  <c r="I682" i="3"/>
  <c r="J681" i="3"/>
  <c r="K681" i="3" s="1"/>
  <c r="I681" i="3"/>
  <c r="J680" i="3"/>
  <c r="I680" i="3"/>
  <c r="J679" i="3"/>
  <c r="I679" i="3"/>
  <c r="K679" i="3" s="1"/>
  <c r="K678" i="3"/>
  <c r="J678" i="3"/>
  <c r="I678" i="3"/>
  <c r="J677" i="3"/>
  <c r="K677" i="3" s="1"/>
  <c r="I677" i="3"/>
  <c r="J676" i="3"/>
  <c r="I676" i="3"/>
  <c r="K676" i="3" s="1"/>
  <c r="J675" i="3"/>
  <c r="I675" i="3"/>
  <c r="K675" i="3" s="1"/>
  <c r="J673" i="3"/>
  <c r="K673" i="3" s="1"/>
  <c r="I673" i="3"/>
  <c r="J672" i="3"/>
  <c r="I672" i="3"/>
  <c r="J671" i="3"/>
  <c r="I671" i="3"/>
  <c r="K671" i="3" s="1"/>
  <c r="K670" i="3"/>
  <c r="J670" i="3"/>
  <c r="I670" i="3"/>
  <c r="J668" i="3"/>
  <c r="I668" i="3"/>
  <c r="K668" i="3" s="1"/>
  <c r="J667" i="3"/>
  <c r="I667" i="3"/>
  <c r="K667" i="3" s="1"/>
  <c r="K666" i="3"/>
  <c r="J666" i="3"/>
  <c r="I666" i="3"/>
  <c r="J665" i="3"/>
  <c r="K665" i="3" s="1"/>
  <c r="I665" i="3"/>
  <c r="J664" i="3"/>
  <c r="I664" i="3"/>
  <c r="J663" i="3"/>
  <c r="I663" i="3"/>
  <c r="K663" i="3" s="1"/>
  <c r="K662" i="3"/>
  <c r="J662" i="3"/>
  <c r="I662" i="3"/>
  <c r="J661" i="3"/>
  <c r="K661" i="3" s="1"/>
  <c r="I661" i="3"/>
  <c r="J660" i="3"/>
  <c r="I660" i="3"/>
  <c r="K660" i="3" s="1"/>
  <c r="J659" i="3"/>
  <c r="I659" i="3"/>
  <c r="K659" i="3" s="1"/>
  <c r="K658" i="3"/>
  <c r="J658" i="3"/>
  <c r="I658" i="3"/>
  <c r="J657" i="3"/>
  <c r="K657" i="3" s="1"/>
  <c r="I657" i="3"/>
  <c r="J656" i="3"/>
  <c r="I656" i="3"/>
  <c r="J655" i="3"/>
  <c r="I655" i="3"/>
  <c r="K655" i="3" s="1"/>
  <c r="K654" i="3"/>
  <c r="J654" i="3"/>
  <c r="I654" i="3"/>
  <c r="J653" i="3"/>
  <c r="K653" i="3" s="1"/>
  <c r="I653" i="3"/>
  <c r="J652" i="3"/>
  <c r="I652" i="3"/>
  <c r="K652" i="3" s="1"/>
  <c r="J651" i="3"/>
  <c r="I651" i="3"/>
  <c r="K651" i="3" s="1"/>
  <c r="K650" i="3"/>
  <c r="J650" i="3"/>
  <c r="I650" i="3"/>
  <c r="J649" i="3"/>
  <c r="K649" i="3" s="1"/>
  <c r="I649" i="3"/>
  <c r="J648" i="3"/>
  <c r="I648" i="3"/>
  <c r="J647" i="3"/>
  <c r="I647" i="3"/>
  <c r="K647" i="3" s="1"/>
  <c r="K646" i="3"/>
  <c r="J646" i="3"/>
  <c r="I646" i="3"/>
  <c r="J645" i="3"/>
  <c r="K645" i="3" s="1"/>
  <c r="I645" i="3"/>
  <c r="J644" i="3"/>
  <c r="I644" i="3"/>
  <c r="K644" i="3" s="1"/>
  <c r="J643" i="3"/>
  <c r="I643" i="3"/>
  <c r="K643" i="3" s="1"/>
  <c r="K642" i="3"/>
  <c r="J642" i="3"/>
  <c r="I642" i="3"/>
  <c r="J641" i="3"/>
  <c r="K641" i="3" s="1"/>
  <c r="I641" i="3"/>
  <c r="J640" i="3"/>
  <c r="I640" i="3"/>
  <c r="J639" i="3"/>
  <c r="I639" i="3"/>
  <c r="K639" i="3" s="1"/>
  <c r="K638" i="3"/>
  <c r="J638" i="3"/>
  <c r="I638" i="3"/>
  <c r="K637" i="3"/>
  <c r="J637" i="3"/>
  <c r="I637" i="3"/>
  <c r="J636" i="3"/>
  <c r="I636" i="3"/>
  <c r="K636" i="3" s="1"/>
  <c r="J635" i="3"/>
  <c r="I635" i="3"/>
  <c r="K635" i="3" s="1"/>
  <c r="K634" i="3"/>
  <c r="J634" i="3"/>
  <c r="I634" i="3"/>
  <c r="J633" i="3"/>
  <c r="K633" i="3" s="1"/>
  <c r="I633" i="3"/>
  <c r="J632" i="3"/>
  <c r="I632" i="3"/>
  <c r="J631" i="3"/>
  <c r="I631" i="3"/>
  <c r="K631" i="3" s="1"/>
  <c r="K630" i="3"/>
  <c r="J630" i="3"/>
  <c r="I630" i="3"/>
  <c r="J629" i="3"/>
  <c r="K629" i="3" s="1"/>
  <c r="I629" i="3"/>
  <c r="J628" i="3"/>
  <c r="I628" i="3"/>
  <c r="K628" i="3" s="1"/>
  <c r="J627" i="3"/>
  <c r="I627" i="3"/>
  <c r="K627" i="3" s="1"/>
  <c r="K626" i="3"/>
  <c r="J626" i="3"/>
  <c r="I626" i="3"/>
  <c r="J625" i="3"/>
  <c r="K625" i="3" s="1"/>
  <c r="I625" i="3"/>
  <c r="J624" i="3"/>
  <c r="I624" i="3"/>
  <c r="J623" i="3"/>
  <c r="I623" i="3"/>
  <c r="K623" i="3" s="1"/>
  <c r="K622" i="3"/>
  <c r="J622" i="3"/>
  <c r="I622" i="3"/>
  <c r="J621" i="3"/>
  <c r="K621" i="3" s="1"/>
  <c r="I621" i="3"/>
  <c r="J620" i="3"/>
  <c r="I620" i="3"/>
  <c r="K620" i="3" s="1"/>
  <c r="J619" i="3"/>
  <c r="I619" i="3"/>
  <c r="K619" i="3" s="1"/>
  <c r="K618" i="3"/>
  <c r="J618" i="3"/>
  <c r="I618" i="3"/>
  <c r="J617" i="3"/>
  <c r="K617" i="3" s="1"/>
  <c r="I617" i="3"/>
  <c r="J616" i="3"/>
  <c r="I616" i="3"/>
  <c r="J615" i="3"/>
  <c r="I615" i="3"/>
  <c r="K615" i="3" s="1"/>
  <c r="K614" i="3"/>
  <c r="J614" i="3"/>
  <c r="I614" i="3"/>
  <c r="J613" i="3"/>
  <c r="K613" i="3" s="1"/>
  <c r="I613" i="3"/>
  <c r="J612" i="3"/>
  <c r="I612" i="3"/>
  <c r="K612" i="3" s="1"/>
  <c r="J611" i="3"/>
  <c r="I611" i="3"/>
  <c r="K611" i="3" s="1"/>
  <c r="K610" i="3"/>
  <c r="J610" i="3"/>
  <c r="I610" i="3"/>
  <c r="J608" i="3"/>
  <c r="I608" i="3"/>
  <c r="J607" i="3"/>
  <c r="I607" i="3"/>
  <c r="K607" i="3" s="1"/>
  <c r="K606" i="3"/>
  <c r="J606" i="3"/>
  <c r="I606" i="3"/>
  <c r="K605" i="3"/>
  <c r="J605" i="3"/>
  <c r="I605" i="3"/>
  <c r="J604" i="3"/>
  <c r="I604" i="3"/>
  <c r="K604" i="3" s="1"/>
  <c r="J603" i="3"/>
  <c r="I603" i="3"/>
  <c r="K603" i="3" s="1"/>
  <c r="K602" i="3"/>
  <c r="J602" i="3"/>
  <c r="I602" i="3"/>
  <c r="J601" i="3"/>
  <c r="K601" i="3" s="1"/>
  <c r="I601" i="3"/>
  <c r="J600" i="3"/>
  <c r="I600" i="3"/>
  <c r="J599" i="3"/>
  <c r="I599" i="3"/>
  <c r="K599" i="3" s="1"/>
  <c r="J597" i="3"/>
  <c r="K597" i="3" s="1"/>
  <c r="I597" i="3"/>
  <c r="J596" i="3"/>
  <c r="I596" i="3"/>
  <c r="K596" i="3" s="1"/>
  <c r="J595" i="3"/>
  <c r="I595" i="3"/>
  <c r="K595" i="3" s="1"/>
  <c r="K594" i="3"/>
  <c r="J594" i="3"/>
  <c r="I594" i="3"/>
  <c r="J593" i="3"/>
  <c r="K593" i="3" s="1"/>
  <c r="I593" i="3"/>
  <c r="J592" i="3"/>
  <c r="I592" i="3"/>
  <c r="J591" i="3"/>
  <c r="I591" i="3"/>
  <c r="K591" i="3" s="1"/>
  <c r="K590" i="3"/>
  <c r="J590" i="3"/>
  <c r="I590" i="3"/>
  <c r="J589" i="3"/>
  <c r="K589" i="3" s="1"/>
  <c r="I589" i="3"/>
  <c r="J588" i="3"/>
  <c r="I588" i="3"/>
  <c r="K588" i="3" s="1"/>
  <c r="J587" i="3"/>
  <c r="I587" i="3"/>
  <c r="K587" i="3" s="1"/>
  <c r="K586" i="3"/>
  <c r="J586" i="3"/>
  <c r="I586" i="3"/>
  <c r="J585" i="3"/>
  <c r="K585" i="3" s="1"/>
  <c r="I585" i="3"/>
  <c r="J584" i="3"/>
  <c r="I584" i="3"/>
  <c r="J583" i="3"/>
  <c r="I583" i="3"/>
  <c r="K583" i="3" s="1"/>
  <c r="K582" i="3"/>
  <c r="J582" i="3"/>
  <c r="I582" i="3"/>
  <c r="J581" i="3"/>
  <c r="K581" i="3" s="1"/>
  <c r="I581" i="3"/>
  <c r="J580" i="3"/>
  <c r="I580" i="3"/>
  <c r="K580" i="3" s="1"/>
  <c r="J579" i="3"/>
  <c r="I579" i="3"/>
  <c r="K579" i="3" s="1"/>
  <c r="K578" i="3"/>
  <c r="J578" i="3"/>
  <c r="I578" i="3"/>
  <c r="J577" i="3"/>
  <c r="K577" i="3" s="1"/>
  <c r="I577" i="3"/>
  <c r="J576" i="3"/>
  <c r="I576" i="3"/>
  <c r="J575" i="3"/>
  <c r="I575" i="3"/>
  <c r="K575" i="3" s="1"/>
  <c r="K574" i="3"/>
  <c r="J574" i="3"/>
  <c r="I574" i="3"/>
  <c r="K573" i="3"/>
  <c r="J573" i="3"/>
  <c r="I573" i="3"/>
  <c r="J572" i="3"/>
  <c r="I572" i="3"/>
  <c r="K572" i="3" s="1"/>
  <c r="J571" i="3"/>
  <c r="I571" i="3"/>
  <c r="K571" i="3" s="1"/>
  <c r="K570" i="3"/>
  <c r="J570" i="3"/>
  <c r="I570" i="3"/>
  <c r="J569" i="3"/>
  <c r="K569" i="3" s="1"/>
  <c r="I569" i="3"/>
  <c r="J568" i="3"/>
  <c r="I568" i="3"/>
  <c r="J567" i="3"/>
  <c r="I567" i="3"/>
  <c r="K567" i="3" s="1"/>
  <c r="K566" i="3"/>
  <c r="J566" i="3"/>
  <c r="I566" i="3"/>
  <c r="J565" i="3"/>
  <c r="K565" i="3" s="1"/>
  <c r="I565" i="3"/>
  <c r="J564" i="3"/>
  <c r="I564" i="3"/>
  <c r="K564" i="3" s="1"/>
  <c r="J561" i="3"/>
  <c r="K561" i="3" s="1"/>
  <c r="I561" i="3"/>
  <c r="J560" i="3"/>
  <c r="I560" i="3"/>
  <c r="J559" i="3"/>
  <c r="I559" i="3"/>
  <c r="K559" i="3" s="1"/>
  <c r="K558" i="3"/>
  <c r="J558" i="3"/>
  <c r="I558" i="3"/>
  <c r="J557" i="3"/>
  <c r="K557" i="3" s="1"/>
  <c r="I557" i="3"/>
  <c r="J556" i="3"/>
  <c r="I556" i="3"/>
  <c r="K556" i="3" s="1"/>
  <c r="J555" i="3"/>
  <c r="I555" i="3"/>
  <c r="K555" i="3" s="1"/>
  <c r="J553" i="3"/>
  <c r="K553" i="3" s="1"/>
  <c r="I553" i="3"/>
  <c r="J552" i="3"/>
  <c r="I552" i="3"/>
  <c r="J551" i="3"/>
  <c r="I551" i="3"/>
  <c r="K551" i="3" s="1"/>
  <c r="K550" i="3"/>
  <c r="J550" i="3"/>
  <c r="I550" i="3"/>
  <c r="J549" i="3"/>
  <c r="K549" i="3" s="1"/>
  <c r="I549" i="3"/>
  <c r="J548" i="3"/>
  <c r="I548" i="3"/>
  <c r="K548" i="3" s="1"/>
  <c r="J547" i="3"/>
  <c r="I547" i="3"/>
  <c r="K547" i="3" s="1"/>
  <c r="K546" i="3"/>
  <c r="J546" i="3"/>
  <c r="I546" i="3"/>
  <c r="J545" i="3"/>
  <c r="K545" i="3" s="1"/>
  <c r="I545" i="3"/>
  <c r="J544" i="3"/>
  <c r="I544" i="3"/>
  <c r="J543" i="3"/>
  <c r="I543" i="3"/>
  <c r="K543" i="3" s="1"/>
  <c r="K542" i="3"/>
  <c r="J542" i="3"/>
  <c r="I542" i="3"/>
  <c r="K541" i="3"/>
  <c r="J541" i="3"/>
  <c r="I541" i="3"/>
  <c r="J540" i="3"/>
  <c r="I540" i="3"/>
  <c r="K540" i="3" s="1"/>
  <c r="J539" i="3"/>
  <c r="I539" i="3"/>
  <c r="K539" i="3" s="1"/>
  <c r="K538" i="3"/>
  <c r="J538" i="3"/>
  <c r="I538" i="3"/>
  <c r="J537" i="3"/>
  <c r="K537" i="3" s="1"/>
  <c r="I537" i="3"/>
  <c r="J536" i="3"/>
  <c r="I536" i="3"/>
  <c r="J535" i="3"/>
  <c r="I535" i="3"/>
  <c r="K535" i="3" s="1"/>
  <c r="K534" i="3"/>
  <c r="J534" i="3"/>
  <c r="I534" i="3"/>
  <c r="J533" i="3"/>
  <c r="K533" i="3" s="1"/>
  <c r="I533" i="3"/>
  <c r="J532" i="3"/>
  <c r="I532" i="3"/>
  <c r="K532" i="3" s="1"/>
  <c r="J531" i="3"/>
  <c r="I531" i="3"/>
  <c r="K531" i="3" s="1"/>
  <c r="K530" i="3"/>
  <c r="J530" i="3"/>
  <c r="I530" i="3"/>
  <c r="J529" i="3"/>
  <c r="K529" i="3" s="1"/>
  <c r="I529" i="3"/>
  <c r="J528" i="3"/>
  <c r="I528" i="3"/>
  <c r="J527" i="3"/>
  <c r="I527" i="3"/>
  <c r="K527" i="3" s="1"/>
  <c r="K526" i="3"/>
  <c r="J526" i="3"/>
  <c r="I526" i="3"/>
  <c r="J525" i="3"/>
  <c r="K525" i="3" s="1"/>
  <c r="I525" i="3"/>
  <c r="J524" i="3"/>
  <c r="I524" i="3"/>
  <c r="K524" i="3" s="1"/>
  <c r="J523" i="3"/>
  <c r="I523" i="3"/>
  <c r="K523" i="3" s="1"/>
  <c r="K522" i="3"/>
  <c r="J522" i="3"/>
  <c r="I522" i="3"/>
  <c r="J521" i="3"/>
  <c r="K521" i="3" s="1"/>
  <c r="I521" i="3"/>
  <c r="J520" i="3"/>
  <c r="I520" i="3"/>
  <c r="J519" i="3"/>
  <c r="I519" i="3"/>
  <c r="K519" i="3" s="1"/>
  <c r="K518" i="3"/>
  <c r="J518" i="3"/>
  <c r="I518" i="3"/>
  <c r="J517" i="3"/>
  <c r="K517" i="3" s="1"/>
  <c r="I517" i="3"/>
  <c r="J516" i="3"/>
  <c r="I516" i="3"/>
  <c r="K516" i="3" s="1"/>
  <c r="J515" i="3"/>
  <c r="I515" i="3"/>
  <c r="K515" i="3" s="1"/>
  <c r="K514" i="3"/>
  <c r="J514" i="3"/>
  <c r="I514" i="3"/>
  <c r="J513" i="3"/>
  <c r="K513" i="3" s="1"/>
  <c r="I513" i="3"/>
  <c r="J512" i="3"/>
  <c r="I512" i="3"/>
  <c r="J511" i="3"/>
  <c r="I511" i="3"/>
  <c r="K511" i="3" s="1"/>
  <c r="K510" i="3"/>
  <c r="J510" i="3"/>
  <c r="I510" i="3"/>
  <c r="K509" i="3"/>
  <c r="J509" i="3"/>
  <c r="I509" i="3"/>
  <c r="J508" i="3"/>
  <c r="I508" i="3"/>
  <c r="K508" i="3" s="1"/>
  <c r="J507" i="3"/>
  <c r="I507" i="3"/>
  <c r="K507" i="3" s="1"/>
  <c r="K506" i="3"/>
  <c r="J506" i="3"/>
  <c r="I506" i="3"/>
  <c r="J505" i="3"/>
  <c r="K505" i="3" s="1"/>
  <c r="I505" i="3"/>
  <c r="J504" i="3"/>
  <c r="I504" i="3"/>
  <c r="J503" i="3"/>
  <c r="I503" i="3"/>
  <c r="K503" i="3" s="1"/>
  <c r="K502" i="3"/>
  <c r="J502" i="3"/>
  <c r="I502" i="3"/>
  <c r="J501" i="3"/>
  <c r="K501" i="3" s="1"/>
  <c r="I501" i="3"/>
  <c r="J500" i="3"/>
  <c r="I500" i="3"/>
  <c r="K500" i="3" s="1"/>
  <c r="J499" i="3"/>
  <c r="I499" i="3"/>
  <c r="K499" i="3" s="1"/>
  <c r="K498" i="3"/>
  <c r="J498" i="3"/>
  <c r="I498" i="3"/>
  <c r="J496" i="3"/>
  <c r="I496" i="3"/>
  <c r="J495" i="3"/>
  <c r="I495" i="3"/>
  <c r="K495" i="3" s="1"/>
  <c r="K494" i="3"/>
  <c r="J494" i="3"/>
  <c r="I494" i="3"/>
  <c r="J493" i="3"/>
  <c r="K493" i="3" s="1"/>
  <c r="I493" i="3"/>
  <c r="J492" i="3"/>
  <c r="I492" i="3"/>
  <c r="K492" i="3" s="1"/>
  <c r="J491" i="3"/>
  <c r="I491" i="3"/>
  <c r="K491" i="3" s="1"/>
  <c r="K490" i="3"/>
  <c r="J490" i="3"/>
  <c r="I490" i="3"/>
  <c r="J489" i="3"/>
  <c r="K489" i="3" s="1"/>
  <c r="I489" i="3"/>
  <c r="J488" i="3"/>
  <c r="I488" i="3"/>
  <c r="J487" i="3"/>
  <c r="I487" i="3"/>
  <c r="K487" i="3" s="1"/>
  <c r="K486" i="3"/>
  <c r="J486" i="3"/>
  <c r="I486" i="3"/>
  <c r="J485" i="3"/>
  <c r="K485" i="3" s="1"/>
  <c r="I485" i="3"/>
  <c r="J484" i="3"/>
  <c r="I484" i="3"/>
  <c r="K484" i="3" s="1"/>
  <c r="J483" i="3"/>
  <c r="I483" i="3"/>
  <c r="K483" i="3" s="1"/>
  <c r="K482" i="3"/>
  <c r="J482" i="3"/>
  <c r="I482" i="3"/>
  <c r="J481" i="3"/>
  <c r="K481" i="3" s="1"/>
  <c r="I481" i="3"/>
  <c r="J480" i="3"/>
  <c r="I480" i="3"/>
  <c r="J479" i="3"/>
  <c r="I479" i="3"/>
  <c r="K479" i="3" s="1"/>
  <c r="K478" i="3"/>
  <c r="J478" i="3"/>
  <c r="I478" i="3"/>
  <c r="K477" i="3"/>
  <c r="J477" i="3"/>
  <c r="I477" i="3"/>
  <c r="J476" i="3"/>
  <c r="I476" i="3"/>
  <c r="K476" i="3" s="1"/>
  <c r="J475" i="3"/>
  <c r="I475" i="3"/>
  <c r="K475" i="3" s="1"/>
  <c r="K474" i="3"/>
  <c r="J474" i="3"/>
  <c r="I474" i="3"/>
  <c r="J473" i="3"/>
  <c r="K473" i="3" s="1"/>
  <c r="I473" i="3"/>
  <c r="J471" i="3"/>
  <c r="I471" i="3"/>
  <c r="K471" i="3" s="1"/>
  <c r="K470" i="3"/>
  <c r="J470" i="3"/>
  <c r="I470" i="3"/>
  <c r="J469" i="3"/>
  <c r="K469" i="3" s="1"/>
  <c r="I469" i="3"/>
  <c r="J468" i="3"/>
  <c r="I468" i="3"/>
  <c r="K468" i="3" s="1"/>
  <c r="J467" i="3"/>
  <c r="I467" i="3"/>
  <c r="K467" i="3" s="1"/>
  <c r="K466" i="3"/>
  <c r="J466" i="3"/>
  <c r="I466" i="3"/>
  <c r="J465" i="3"/>
  <c r="K465" i="3" s="1"/>
  <c r="I465" i="3"/>
  <c r="J464" i="3"/>
  <c r="I464" i="3"/>
  <c r="J463" i="3"/>
  <c r="I463" i="3"/>
  <c r="K463" i="3" s="1"/>
  <c r="K462" i="3"/>
  <c r="J462" i="3"/>
  <c r="I462" i="3"/>
  <c r="J461" i="3"/>
  <c r="K461" i="3" s="1"/>
  <c r="I461" i="3"/>
  <c r="J460" i="3"/>
  <c r="I460" i="3"/>
  <c r="K460" i="3" s="1"/>
  <c r="J459" i="3"/>
  <c r="I459" i="3"/>
  <c r="K459" i="3" s="1"/>
  <c r="K458" i="3"/>
  <c r="J458" i="3"/>
  <c r="I458" i="3"/>
  <c r="J457" i="3"/>
  <c r="K457" i="3" s="1"/>
  <c r="I457" i="3"/>
  <c r="J456" i="3"/>
  <c r="I456" i="3"/>
  <c r="J455" i="3"/>
  <c r="I455" i="3"/>
  <c r="K455" i="3" s="1"/>
  <c r="J453" i="3"/>
  <c r="K453" i="3" s="1"/>
  <c r="I453" i="3"/>
  <c r="J452" i="3"/>
  <c r="I452" i="3"/>
  <c r="K452" i="3" s="1"/>
  <c r="J451" i="3"/>
  <c r="I451" i="3"/>
  <c r="K451" i="3" s="1"/>
  <c r="K450" i="3"/>
  <c r="J450" i="3"/>
  <c r="I450" i="3"/>
  <c r="J449" i="3"/>
  <c r="K449" i="3" s="1"/>
  <c r="I449" i="3"/>
  <c r="K448" i="3"/>
  <c r="J448" i="3"/>
  <c r="I448" i="3"/>
  <c r="J447" i="3"/>
  <c r="I447" i="3"/>
  <c r="J446" i="3"/>
  <c r="I446" i="3"/>
  <c r="K446" i="3" s="1"/>
  <c r="K445" i="3"/>
  <c r="J445" i="3"/>
  <c r="I445" i="3"/>
  <c r="J444" i="3"/>
  <c r="K444" i="3" s="1"/>
  <c r="I444" i="3"/>
  <c r="J443" i="3"/>
  <c r="I443" i="3"/>
  <c r="K443" i="3" s="1"/>
  <c r="K442" i="3"/>
  <c r="J442" i="3"/>
  <c r="I442" i="3"/>
  <c r="J441" i="3"/>
  <c r="K441" i="3" s="1"/>
  <c r="I441" i="3"/>
  <c r="J440" i="3"/>
  <c r="I440" i="3"/>
  <c r="K440" i="3" s="1"/>
  <c r="J439" i="3"/>
  <c r="I439" i="3"/>
  <c r="K439" i="3" s="1"/>
  <c r="K438" i="3"/>
  <c r="J438" i="3"/>
  <c r="I438" i="3"/>
  <c r="J437" i="3"/>
  <c r="K437" i="3" s="1"/>
  <c r="I437" i="3"/>
  <c r="J436" i="3"/>
  <c r="I436" i="3"/>
  <c r="K436" i="3" s="1"/>
  <c r="J435" i="3"/>
  <c r="I435" i="3"/>
  <c r="J434" i="3"/>
  <c r="I434" i="3"/>
  <c r="K434" i="3" s="1"/>
  <c r="J433" i="3"/>
  <c r="K433" i="3" s="1"/>
  <c r="I433" i="3"/>
  <c r="K432" i="3"/>
  <c r="J432" i="3"/>
  <c r="I432" i="3"/>
  <c r="J431" i="3"/>
  <c r="I431" i="3"/>
  <c r="K431" i="3" s="1"/>
  <c r="K429" i="3"/>
  <c r="J429" i="3"/>
  <c r="I429" i="3"/>
  <c r="J428" i="3"/>
  <c r="K428" i="3" s="1"/>
  <c r="I428" i="3"/>
  <c r="J427" i="3"/>
  <c r="I427" i="3"/>
  <c r="K427" i="3" s="1"/>
  <c r="K426" i="3"/>
  <c r="J426" i="3"/>
  <c r="I426" i="3"/>
  <c r="J425" i="3"/>
  <c r="K425" i="3" s="1"/>
  <c r="I425" i="3"/>
  <c r="J424" i="3"/>
  <c r="I424" i="3"/>
  <c r="J423" i="3"/>
  <c r="I423" i="3"/>
  <c r="K423" i="3" s="1"/>
  <c r="K422" i="3"/>
  <c r="J422" i="3"/>
  <c r="I422" i="3"/>
  <c r="J421" i="3"/>
  <c r="K421" i="3" s="1"/>
  <c r="I421" i="3"/>
  <c r="J420" i="3"/>
  <c r="I420" i="3"/>
  <c r="K420" i="3" s="1"/>
  <c r="J419" i="3"/>
  <c r="I419" i="3"/>
  <c r="K416" i="3"/>
  <c r="J416" i="3"/>
  <c r="I416" i="3"/>
  <c r="J415" i="3"/>
  <c r="I415" i="3"/>
  <c r="J414" i="3"/>
  <c r="I414" i="3"/>
  <c r="K414" i="3" s="1"/>
  <c r="K413" i="3"/>
  <c r="J413" i="3"/>
  <c r="I413" i="3"/>
  <c r="J412" i="3"/>
  <c r="K412" i="3" s="1"/>
  <c r="I412" i="3"/>
  <c r="J411" i="3"/>
  <c r="I411" i="3"/>
  <c r="K411" i="3" s="1"/>
  <c r="K410" i="3"/>
  <c r="J410" i="3"/>
  <c r="I410" i="3"/>
  <c r="J409" i="3"/>
  <c r="K409" i="3" s="1"/>
  <c r="I409" i="3"/>
  <c r="J408" i="3"/>
  <c r="I408" i="3"/>
  <c r="K408" i="3" s="1"/>
  <c r="J407" i="3"/>
  <c r="I407" i="3"/>
  <c r="K407" i="3" s="1"/>
  <c r="J406" i="3"/>
  <c r="K406" i="3" s="1"/>
  <c r="I406" i="3"/>
  <c r="J405" i="3"/>
  <c r="I405" i="3"/>
  <c r="K405" i="3" s="1"/>
  <c r="J404" i="3"/>
  <c r="I404" i="3"/>
  <c r="K404" i="3" s="1"/>
  <c r="K403" i="3"/>
  <c r="J403" i="3"/>
  <c r="I403" i="3"/>
  <c r="K402" i="3"/>
  <c r="J402" i="3"/>
  <c r="I402" i="3"/>
  <c r="J400" i="3"/>
  <c r="I400" i="3"/>
  <c r="K400" i="3" s="1"/>
  <c r="K399" i="3"/>
  <c r="J399" i="3"/>
  <c r="I399" i="3"/>
  <c r="J398" i="3"/>
  <c r="K398" i="3" s="1"/>
  <c r="I398" i="3"/>
  <c r="J397" i="3"/>
  <c r="I397" i="3"/>
  <c r="K397" i="3" s="1"/>
  <c r="J396" i="3"/>
  <c r="I396" i="3"/>
  <c r="K396" i="3" s="1"/>
  <c r="K395" i="3"/>
  <c r="J395" i="3"/>
  <c r="I395" i="3"/>
  <c r="K394" i="3"/>
  <c r="J394" i="3"/>
  <c r="I394" i="3"/>
  <c r="J393" i="3"/>
  <c r="I393" i="3"/>
  <c r="K393" i="3" s="1"/>
  <c r="J392" i="3"/>
  <c r="I392" i="3"/>
  <c r="K392" i="3" s="1"/>
  <c r="K391" i="3"/>
  <c r="J391" i="3"/>
  <c r="I391" i="3"/>
  <c r="J390" i="3"/>
  <c r="K390" i="3" s="1"/>
  <c r="I390" i="3"/>
  <c r="J389" i="3"/>
  <c r="I389" i="3"/>
  <c r="K389" i="3" s="1"/>
  <c r="J388" i="3"/>
  <c r="I388" i="3"/>
  <c r="K388" i="3" s="1"/>
  <c r="K387" i="3"/>
  <c r="J387" i="3"/>
  <c r="I387" i="3"/>
  <c r="K386" i="3"/>
  <c r="J386" i="3"/>
  <c r="I386" i="3"/>
  <c r="J385" i="3"/>
  <c r="I385" i="3"/>
  <c r="K385" i="3" s="1"/>
  <c r="J384" i="3"/>
  <c r="I384" i="3"/>
  <c r="K384" i="3" s="1"/>
  <c r="K383" i="3"/>
  <c r="J383" i="3"/>
  <c r="I383" i="3"/>
  <c r="J382" i="3"/>
  <c r="K382" i="3" s="1"/>
  <c r="I382" i="3"/>
  <c r="J381" i="3"/>
  <c r="I381" i="3"/>
  <c r="K381" i="3" s="1"/>
  <c r="J380" i="3"/>
  <c r="I380" i="3"/>
  <c r="K380" i="3" s="1"/>
  <c r="K379" i="3"/>
  <c r="J379" i="3"/>
  <c r="I379" i="3"/>
  <c r="K378" i="3"/>
  <c r="J378" i="3"/>
  <c r="I378" i="3"/>
  <c r="J377" i="3"/>
  <c r="I377" i="3"/>
  <c r="K377" i="3" s="1"/>
  <c r="J376" i="3"/>
  <c r="I376" i="3"/>
  <c r="K376" i="3" s="1"/>
  <c r="K375" i="3"/>
  <c r="J375" i="3"/>
  <c r="I375" i="3"/>
  <c r="J373" i="3"/>
  <c r="I373" i="3"/>
  <c r="K373" i="3" s="1"/>
  <c r="J372" i="3"/>
  <c r="I372" i="3"/>
  <c r="K372" i="3" s="1"/>
  <c r="K371" i="3"/>
  <c r="J371" i="3"/>
  <c r="I371" i="3"/>
  <c r="K370" i="3"/>
  <c r="J370" i="3"/>
  <c r="I370" i="3"/>
  <c r="J369" i="3"/>
  <c r="I369" i="3"/>
  <c r="K369" i="3" s="1"/>
  <c r="J368" i="3"/>
  <c r="I368" i="3"/>
  <c r="K368" i="3" s="1"/>
  <c r="K367" i="3"/>
  <c r="J367" i="3"/>
  <c r="I367" i="3"/>
  <c r="J366" i="3"/>
  <c r="K366" i="3" s="1"/>
  <c r="I366" i="3"/>
  <c r="J365" i="3"/>
  <c r="I365" i="3"/>
  <c r="K365" i="3" s="1"/>
  <c r="J364" i="3"/>
  <c r="I364" i="3"/>
  <c r="K364" i="3" s="1"/>
  <c r="K363" i="3"/>
  <c r="J363" i="3"/>
  <c r="I363" i="3"/>
  <c r="K362" i="3"/>
  <c r="J362" i="3"/>
  <c r="I362" i="3"/>
  <c r="J361" i="3"/>
  <c r="I361" i="3"/>
  <c r="K361" i="3" s="1"/>
  <c r="J360" i="3"/>
  <c r="I360" i="3"/>
  <c r="K360" i="3" s="1"/>
  <c r="K359" i="3"/>
  <c r="J359" i="3"/>
  <c r="I359" i="3"/>
  <c r="J358" i="3"/>
  <c r="K358" i="3" s="1"/>
  <c r="I358" i="3"/>
  <c r="J357" i="3"/>
  <c r="I357" i="3"/>
  <c r="K357" i="3" s="1"/>
  <c r="J356" i="3"/>
  <c r="I356" i="3"/>
  <c r="K356" i="3" s="1"/>
  <c r="K355" i="3"/>
  <c r="J355" i="3"/>
  <c r="I355" i="3"/>
  <c r="K354" i="3"/>
  <c r="J354" i="3"/>
  <c r="I354" i="3"/>
  <c r="J353" i="3"/>
  <c r="I353" i="3"/>
  <c r="K353" i="3" s="1"/>
  <c r="J352" i="3"/>
  <c r="I352" i="3"/>
  <c r="K352" i="3" s="1"/>
  <c r="K351" i="3"/>
  <c r="J351" i="3"/>
  <c r="I351" i="3"/>
  <c r="J350" i="3"/>
  <c r="K350" i="3" s="1"/>
  <c r="I350" i="3"/>
  <c r="J349" i="3"/>
  <c r="I349" i="3"/>
  <c r="K349" i="3" s="1"/>
  <c r="J348" i="3"/>
  <c r="I348" i="3"/>
  <c r="K348" i="3" s="1"/>
  <c r="K347" i="3"/>
  <c r="J347" i="3"/>
  <c r="I347" i="3"/>
  <c r="K346" i="3"/>
  <c r="J346" i="3"/>
  <c r="I346" i="3"/>
  <c r="J345" i="3"/>
  <c r="I345" i="3"/>
  <c r="K345" i="3" s="1"/>
  <c r="J344" i="3"/>
  <c r="I344" i="3"/>
  <c r="K344" i="3" s="1"/>
  <c r="K343" i="3"/>
  <c r="J343" i="3"/>
  <c r="I343" i="3"/>
  <c r="J342" i="3"/>
  <c r="K342" i="3" s="1"/>
  <c r="I342" i="3"/>
  <c r="J341" i="3"/>
  <c r="I341" i="3"/>
  <c r="K341" i="3" s="1"/>
  <c r="J340" i="3"/>
  <c r="I340" i="3"/>
  <c r="K340" i="3" s="1"/>
  <c r="K339" i="3"/>
  <c r="J339" i="3"/>
  <c r="I339" i="3"/>
  <c r="K338" i="3"/>
  <c r="J338" i="3"/>
  <c r="I338" i="3"/>
  <c r="J337" i="3"/>
  <c r="I337" i="3"/>
  <c r="K337" i="3" s="1"/>
  <c r="K335" i="3"/>
  <c r="J335" i="3"/>
  <c r="I335" i="3"/>
  <c r="J334" i="3"/>
  <c r="K334" i="3" s="1"/>
  <c r="I334" i="3"/>
  <c r="J333" i="3"/>
  <c r="I333" i="3"/>
  <c r="K333" i="3" s="1"/>
  <c r="J332" i="3"/>
  <c r="I332" i="3"/>
  <c r="K332" i="3" s="1"/>
  <c r="K331" i="3"/>
  <c r="J331" i="3"/>
  <c r="I331" i="3"/>
  <c r="K330" i="3"/>
  <c r="J330" i="3"/>
  <c r="I330" i="3"/>
  <c r="J329" i="3"/>
  <c r="I329" i="3"/>
  <c r="K329" i="3" s="1"/>
  <c r="J328" i="3"/>
  <c r="I328" i="3"/>
  <c r="K328" i="3" s="1"/>
  <c r="K327" i="3"/>
  <c r="J327" i="3"/>
  <c r="I327" i="3"/>
  <c r="J325" i="3"/>
  <c r="I325" i="3"/>
  <c r="K325" i="3" s="1"/>
  <c r="J324" i="3"/>
  <c r="I324" i="3"/>
  <c r="K324" i="3" s="1"/>
  <c r="K323" i="3"/>
  <c r="J323" i="3"/>
  <c r="I323" i="3"/>
  <c r="K322" i="3"/>
  <c r="J322" i="3"/>
  <c r="I322" i="3"/>
  <c r="J321" i="3"/>
  <c r="I321" i="3"/>
  <c r="K321" i="3" s="1"/>
  <c r="J320" i="3"/>
  <c r="I320" i="3"/>
  <c r="K320" i="3" s="1"/>
  <c r="K319" i="3"/>
  <c r="J319" i="3"/>
  <c r="I319" i="3"/>
  <c r="J318" i="3"/>
  <c r="K318" i="3" s="1"/>
  <c r="I318" i="3"/>
  <c r="J317" i="3"/>
  <c r="I317" i="3"/>
  <c r="K317" i="3" s="1"/>
  <c r="J316" i="3"/>
  <c r="I316" i="3"/>
  <c r="K316" i="3" s="1"/>
  <c r="K315" i="3"/>
  <c r="J315" i="3"/>
  <c r="I315" i="3"/>
  <c r="K314" i="3"/>
  <c r="J314" i="3"/>
  <c r="I314" i="3"/>
  <c r="J313" i="3"/>
  <c r="I313" i="3"/>
  <c r="K313" i="3" s="1"/>
  <c r="J312" i="3"/>
  <c r="I312" i="3"/>
  <c r="K312" i="3" s="1"/>
  <c r="K311" i="3"/>
  <c r="J311" i="3"/>
  <c r="I311" i="3"/>
  <c r="J310" i="3"/>
  <c r="K310" i="3" s="1"/>
  <c r="I310" i="3"/>
  <c r="J309" i="3"/>
  <c r="I309" i="3"/>
  <c r="K309" i="3" s="1"/>
  <c r="J308" i="3"/>
  <c r="I308" i="3"/>
  <c r="K308" i="3" s="1"/>
  <c r="K307" i="3"/>
  <c r="J307" i="3"/>
  <c r="I307" i="3"/>
  <c r="K306" i="3"/>
  <c r="J306" i="3"/>
  <c r="I306" i="3"/>
  <c r="J305" i="3"/>
  <c r="I305" i="3"/>
  <c r="K305" i="3" s="1"/>
  <c r="J304" i="3"/>
  <c r="I304" i="3"/>
  <c r="K304" i="3" s="1"/>
  <c r="K303" i="3"/>
  <c r="J303" i="3"/>
  <c r="I303" i="3"/>
  <c r="J302" i="3"/>
  <c r="K302" i="3" s="1"/>
  <c r="I302" i="3"/>
  <c r="J301" i="3"/>
  <c r="I301" i="3"/>
  <c r="K301" i="3" s="1"/>
  <c r="J300" i="3"/>
  <c r="I300" i="3"/>
  <c r="K300" i="3" s="1"/>
  <c r="K299" i="3"/>
  <c r="J299" i="3"/>
  <c r="I299" i="3"/>
  <c r="K298" i="3"/>
  <c r="J298" i="3"/>
  <c r="I298" i="3"/>
  <c r="J296" i="3"/>
  <c r="I296" i="3"/>
  <c r="K296" i="3" s="1"/>
  <c r="K295" i="3"/>
  <c r="J295" i="3"/>
  <c r="I295" i="3"/>
  <c r="J294" i="3"/>
  <c r="K294" i="3" s="1"/>
  <c r="I294" i="3"/>
  <c r="J292" i="3"/>
  <c r="I292" i="3"/>
  <c r="K292" i="3" s="1"/>
  <c r="K291" i="3"/>
  <c r="J291" i="3"/>
  <c r="I291" i="3"/>
  <c r="K290" i="3"/>
  <c r="J290" i="3"/>
  <c r="I290" i="3"/>
  <c r="J289" i="3"/>
  <c r="I289" i="3"/>
  <c r="K289" i="3" s="1"/>
  <c r="J288" i="3"/>
  <c r="I288" i="3"/>
  <c r="K288" i="3" s="1"/>
  <c r="K287" i="3"/>
  <c r="J287" i="3"/>
  <c r="I287" i="3"/>
  <c r="J286" i="3"/>
  <c r="K286" i="3" s="1"/>
  <c r="I286" i="3"/>
  <c r="J285" i="3"/>
  <c r="I285" i="3"/>
  <c r="K285" i="3" s="1"/>
  <c r="J284" i="3"/>
  <c r="I284" i="3"/>
  <c r="K284" i="3" s="1"/>
  <c r="K282" i="3"/>
  <c r="J282" i="3"/>
  <c r="I282" i="3"/>
  <c r="J281" i="3"/>
  <c r="I281" i="3"/>
  <c r="K281" i="3" s="1"/>
  <c r="K279" i="3"/>
  <c r="J279" i="3"/>
  <c r="I279" i="3"/>
  <c r="J278" i="3"/>
  <c r="K278" i="3" s="1"/>
  <c r="I278" i="3"/>
  <c r="J277" i="3"/>
  <c r="I277" i="3"/>
  <c r="K277" i="3" s="1"/>
  <c r="J276" i="3"/>
  <c r="I276" i="3"/>
  <c r="K276" i="3" s="1"/>
  <c r="K275" i="3"/>
  <c r="J275" i="3"/>
  <c r="I275" i="3"/>
  <c r="K274" i="3"/>
  <c r="J274" i="3"/>
  <c r="I274" i="3"/>
  <c r="J273" i="3"/>
  <c r="I273" i="3"/>
  <c r="K273" i="3" s="1"/>
  <c r="J272" i="3"/>
  <c r="I272" i="3"/>
  <c r="K272" i="3" s="1"/>
  <c r="K271" i="3"/>
  <c r="J271" i="3"/>
  <c r="I271" i="3"/>
  <c r="J270" i="3"/>
  <c r="K270" i="3" s="1"/>
  <c r="I270" i="3"/>
  <c r="J269" i="3"/>
  <c r="I269" i="3"/>
  <c r="K269" i="3" s="1"/>
  <c r="J268" i="3"/>
  <c r="I268" i="3"/>
  <c r="K268" i="3" s="1"/>
  <c r="K267" i="3"/>
  <c r="J267" i="3"/>
  <c r="I267" i="3"/>
  <c r="K266" i="3"/>
  <c r="J266" i="3"/>
  <c r="I266" i="3"/>
  <c r="J265" i="3"/>
  <c r="I265" i="3"/>
  <c r="K265" i="3" s="1"/>
  <c r="J264" i="3"/>
  <c r="I264" i="3"/>
  <c r="K264" i="3" s="1"/>
  <c r="K263" i="3"/>
  <c r="J263" i="3"/>
  <c r="I263" i="3"/>
  <c r="J262" i="3"/>
  <c r="K262" i="3" s="1"/>
  <c r="I262" i="3"/>
  <c r="J261" i="3"/>
  <c r="I261" i="3"/>
  <c r="K261" i="3" s="1"/>
  <c r="J260" i="3"/>
  <c r="I260" i="3"/>
  <c r="K260" i="3" s="1"/>
  <c r="K258" i="3"/>
  <c r="J258" i="3"/>
  <c r="I258" i="3"/>
  <c r="J257" i="3"/>
  <c r="I257" i="3"/>
  <c r="K257" i="3" s="1"/>
  <c r="J256" i="3"/>
  <c r="I256" i="3"/>
  <c r="K256" i="3" s="1"/>
  <c r="K255" i="3"/>
  <c r="J255" i="3"/>
  <c r="I255" i="3"/>
  <c r="J254" i="3"/>
  <c r="K254" i="3" s="1"/>
  <c r="I254" i="3"/>
  <c r="J253" i="3"/>
  <c r="I253" i="3"/>
  <c r="K253" i="3" s="1"/>
  <c r="J252" i="3"/>
  <c r="I252" i="3"/>
  <c r="K252" i="3" s="1"/>
  <c r="K251" i="3"/>
  <c r="J251" i="3"/>
  <c r="I251" i="3"/>
  <c r="K250" i="3"/>
  <c r="J250" i="3"/>
  <c r="I250" i="3"/>
  <c r="J249" i="3"/>
  <c r="I249" i="3"/>
  <c r="K249" i="3" s="1"/>
  <c r="J248" i="3"/>
  <c r="I248" i="3"/>
  <c r="K248" i="3" s="1"/>
  <c r="K247" i="3"/>
  <c r="J247" i="3"/>
  <c r="I247" i="3"/>
  <c r="J246" i="3"/>
  <c r="K246" i="3" s="1"/>
  <c r="I246" i="3"/>
  <c r="J245" i="3"/>
  <c r="I245" i="3"/>
  <c r="K245" i="3" s="1"/>
  <c r="J244" i="3"/>
  <c r="I244" i="3"/>
  <c r="K244" i="3" s="1"/>
  <c r="K243" i="3"/>
  <c r="J243" i="3"/>
  <c r="I243" i="3"/>
  <c r="K242" i="3"/>
  <c r="J242" i="3"/>
  <c r="I242" i="3"/>
  <c r="J241" i="3"/>
  <c r="I241" i="3"/>
  <c r="K241" i="3" s="1"/>
  <c r="J240" i="3"/>
  <c r="I240" i="3"/>
  <c r="K240" i="3" s="1"/>
  <c r="K239" i="3"/>
  <c r="J239" i="3"/>
  <c r="I239" i="3"/>
  <c r="J238" i="3"/>
  <c r="K238" i="3" s="1"/>
  <c r="I238" i="3"/>
  <c r="J237" i="3"/>
  <c r="I237" i="3"/>
  <c r="K237" i="3" s="1"/>
  <c r="J236" i="3"/>
  <c r="I236" i="3"/>
  <c r="K236" i="3" s="1"/>
  <c r="K235" i="3"/>
  <c r="J235" i="3"/>
  <c r="I235" i="3"/>
  <c r="J233" i="3"/>
  <c r="I233" i="3"/>
  <c r="K233" i="3" s="1"/>
  <c r="J232" i="3"/>
  <c r="I232" i="3"/>
  <c r="K232" i="3" s="1"/>
  <c r="K231" i="3"/>
  <c r="J231" i="3"/>
  <c r="I231" i="3"/>
  <c r="J230" i="3"/>
  <c r="K230" i="3" s="1"/>
  <c r="I230" i="3"/>
  <c r="J229" i="3"/>
  <c r="I229" i="3"/>
  <c r="K229" i="3" s="1"/>
  <c r="J228" i="3"/>
  <c r="I228" i="3"/>
  <c r="K228" i="3" s="1"/>
  <c r="K227" i="3"/>
  <c r="J227" i="3"/>
  <c r="I227" i="3"/>
  <c r="K226" i="3"/>
  <c r="J226" i="3"/>
  <c r="I226" i="3"/>
  <c r="J225" i="3"/>
  <c r="I225" i="3"/>
  <c r="K225" i="3" s="1"/>
  <c r="J224" i="3"/>
  <c r="I224" i="3"/>
  <c r="K224" i="3" s="1"/>
  <c r="K223" i="3"/>
  <c r="J223" i="3"/>
  <c r="I223" i="3"/>
  <c r="J221" i="3"/>
  <c r="I221" i="3"/>
  <c r="K221" i="3" s="1"/>
  <c r="J220" i="3"/>
  <c r="I220" i="3"/>
  <c r="K220" i="3" s="1"/>
  <c r="K219" i="3"/>
  <c r="J219" i="3"/>
  <c r="I219" i="3"/>
  <c r="K218" i="3"/>
  <c r="J218" i="3"/>
  <c r="I218" i="3"/>
  <c r="J216" i="3"/>
  <c r="I216" i="3"/>
  <c r="K216" i="3" s="1"/>
  <c r="K215" i="3"/>
  <c r="J215" i="3"/>
  <c r="I215" i="3"/>
  <c r="J214" i="3"/>
  <c r="K214" i="3" s="1"/>
  <c r="I214" i="3"/>
  <c r="J213" i="3"/>
  <c r="I213" i="3"/>
  <c r="K213" i="3" s="1"/>
  <c r="J212" i="3"/>
  <c r="I212" i="3"/>
  <c r="K212" i="3" s="1"/>
  <c r="K211" i="3"/>
  <c r="J211" i="3"/>
  <c r="I211" i="3"/>
  <c r="K210" i="3"/>
  <c r="J210" i="3"/>
  <c r="I210" i="3"/>
  <c r="J209" i="3"/>
  <c r="I209" i="3"/>
  <c r="K209" i="3" s="1"/>
  <c r="K207" i="3"/>
  <c r="J207" i="3"/>
  <c r="I207" i="3"/>
  <c r="J206" i="3"/>
  <c r="K206" i="3" s="1"/>
  <c r="I206" i="3"/>
  <c r="J205" i="3"/>
  <c r="I205" i="3"/>
  <c r="K205" i="3" s="1"/>
  <c r="J204" i="3"/>
  <c r="I204" i="3"/>
  <c r="K204" i="3" s="1"/>
  <c r="K203" i="3"/>
  <c r="J203" i="3"/>
  <c r="I203" i="3"/>
  <c r="K202" i="3"/>
  <c r="J202" i="3"/>
  <c r="I202" i="3"/>
  <c r="J201" i="3"/>
  <c r="I201" i="3"/>
  <c r="K201" i="3" s="1"/>
  <c r="J200" i="3"/>
  <c r="I200" i="3"/>
  <c r="K200" i="3" s="1"/>
  <c r="K199" i="3"/>
  <c r="J199" i="3"/>
  <c r="I199" i="3"/>
  <c r="J198" i="3"/>
  <c r="K198" i="3" s="1"/>
  <c r="I198" i="3"/>
  <c r="J197" i="3"/>
  <c r="I197" i="3"/>
  <c r="K197" i="3" s="1"/>
  <c r="J196" i="3"/>
  <c r="I196" i="3"/>
  <c r="K196" i="3" s="1"/>
  <c r="K195" i="3"/>
  <c r="J195" i="3"/>
  <c r="I195" i="3"/>
  <c r="J192" i="3"/>
  <c r="I192" i="3"/>
  <c r="K192" i="3" s="1"/>
  <c r="K191" i="3"/>
  <c r="J191" i="3"/>
  <c r="I191" i="3"/>
  <c r="J190" i="3"/>
  <c r="K190" i="3" s="1"/>
  <c r="I190" i="3"/>
  <c r="J189" i="3"/>
  <c r="I189" i="3"/>
  <c r="K189" i="3" s="1"/>
  <c r="J188" i="3"/>
  <c r="I188" i="3"/>
  <c r="K188" i="3" s="1"/>
  <c r="K187" i="3"/>
  <c r="J187" i="3"/>
  <c r="I187" i="3"/>
  <c r="K186" i="3"/>
  <c r="J186" i="3"/>
  <c r="I186" i="3"/>
  <c r="J185" i="3"/>
  <c r="I185" i="3"/>
  <c r="K185" i="3" s="1"/>
  <c r="J184" i="3"/>
  <c r="I184" i="3"/>
  <c r="K184" i="3" s="1"/>
  <c r="K183" i="3"/>
  <c r="J183" i="3"/>
  <c r="I183" i="3"/>
  <c r="J182" i="3"/>
  <c r="K182" i="3" s="1"/>
  <c r="I182" i="3"/>
  <c r="J181" i="3"/>
  <c r="I181" i="3"/>
  <c r="K181" i="3" s="1"/>
  <c r="J180" i="3"/>
  <c r="I180" i="3"/>
  <c r="K180" i="3" s="1"/>
  <c r="K179" i="3"/>
  <c r="J179" i="3"/>
  <c r="I179" i="3"/>
  <c r="J177" i="3"/>
  <c r="I177" i="3"/>
  <c r="K177" i="3" s="1"/>
  <c r="J176" i="3"/>
  <c r="I176" i="3"/>
  <c r="K176" i="3" s="1"/>
  <c r="K175" i="3"/>
  <c r="J175" i="3"/>
  <c r="I175" i="3"/>
  <c r="J174" i="3"/>
  <c r="K174" i="3" s="1"/>
  <c r="I174" i="3"/>
  <c r="J173" i="3"/>
  <c r="I173" i="3"/>
  <c r="K173" i="3" s="1"/>
  <c r="J172" i="3"/>
  <c r="I172" i="3"/>
  <c r="K172" i="3" s="1"/>
  <c r="K171" i="3"/>
  <c r="J171" i="3"/>
  <c r="I171" i="3"/>
  <c r="K170" i="3"/>
  <c r="J170" i="3"/>
  <c r="I170" i="3"/>
  <c r="J169" i="3"/>
  <c r="I169" i="3"/>
  <c r="K169" i="3" s="1"/>
  <c r="J168" i="3"/>
  <c r="I168" i="3"/>
  <c r="K168" i="3" s="1"/>
  <c r="K167" i="3"/>
  <c r="J167" i="3"/>
  <c r="I167" i="3"/>
  <c r="J166" i="3"/>
  <c r="K166" i="3" s="1"/>
  <c r="I166" i="3"/>
  <c r="J165" i="3"/>
  <c r="I165" i="3"/>
  <c r="K165" i="3" s="1"/>
  <c r="J164" i="3"/>
  <c r="I164" i="3"/>
  <c r="K164" i="3" s="1"/>
  <c r="K163" i="3"/>
  <c r="J163" i="3"/>
  <c r="I163" i="3"/>
  <c r="J161" i="3"/>
  <c r="I161" i="3"/>
  <c r="K161" i="3" s="1"/>
  <c r="J160" i="3"/>
  <c r="I160" i="3"/>
  <c r="K160" i="3" s="1"/>
  <c r="K159" i="3"/>
  <c r="J159" i="3"/>
  <c r="I159" i="3"/>
  <c r="J158" i="3"/>
  <c r="K158" i="3" s="1"/>
  <c r="I158" i="3"/>
  <c r="J157" i="3"/>
  <c r="I157" i="3"/>
  <c r="K157" i="3" s="1"/>
  <c r="J156" i="3"/>
  <c r="I156" i="3"/>
  <c r="K156" i="3" s="1"/>
  <c r="K155" i="3"/>
  <c r="J155" i="3"/>
  <c r="I155" i="3"/>
  <c r="K154" i="3"/>
  <c r="J154" i="3"/>
  <c r="I154" i="3"/>
  <c r="J153" i="3"/>
  <c r="I153" i="3"/>
  <c r="K153" i="3" s="1"/>
  <c r="J152" i="3"/>
  <c r="I152" i="3"/>
  <c r="K152" i="3" s="1"/>
  <c r="K151" i="3"/>
  <c r="J151" i="3"/>
  <c r="I151" i="3"/>
  <c r="J150" i="3"/>
  <c r="K150" i="3" s="1"/>
  <c r="I150" i="3"/>
  <c r="J149" i="3"/>
  <c r="I149" i="3"/>
  <c r="K149" i="3" s="1"/>
  <c r="J148" i="3"/>
  <c r="I148" i="3"/>
  <c r="K148" i="3" s="1"/>
  <c r="K147" i="3"/>
  <c r="J147" i="3"/>
  <c r="I147" i="3"/>
  <c r="K146" i="3"/>
  <c r="J146" i="3"/>
  <c r="I146" i="3"/>
  <c r="J145" i="3"/>
  <c r="I145" i="3"/>
  <c r="K145" i="3" s="1"/>
  <c r="K143" i="3"/>
  <c r="J143" i="3"/>
  <c r="I143" i="3"/>
  <c r="J142" i="3"/>
  <c r="K142" i="3" s="1"/>
  <c r="I142" i="3"/>
  <c r="J141" i="3"/>
  <c r="I141" i="3"/>
  <c r="K141" i="3" s="1"/>
  <c r="J140" i="3"/>
  <c r="I140" i="3"/>
  <c r="K140" i="3" s="1"/>
  <c r="K139" i="3"/>
  <c r="J139" i="3"/>
  <c r="I139" i="3"/>
  <c r="K138" i="3"/>
  <c r="J138" i="3"/>
  <c r="I138" i="3"/>
  <c r="J137" i="3"/>
  <c r="I137" i="3"/>
  <c r="K137" i="3" s="1"/>
  <c r="J136" i="3"/>
  <c r="I136" i="3"/>
  <c r="K136" i="3" s="1"/>
  <c r="K135" i="3"/>
  <c r="J135" i="3"/>
  <c r="I135" i="3"/>
  <c r="J134" i="3"/>
  <c r="K134" i="3" s="1"/>
  <c r="I134" i="3"/>
  <c r="J133" i="3"/>
  <c r="I133" i="3"/>
  <c r="K133" i="3" s="1"/>
  <c r="J132" i="3"/>
  <c r="I132" i="3"/>
  <c r="K132" i="3" s="1"/>
  <c r="K131" i="3"/>
  <c r="J131" i="3"/>
  <c r="I131" i="3"/>
  <c r="K130" i="3"/>
  <c r="J130" i="3"/>
  <c r="I130" i="3"/>
  <c r="J129" i="3"/>
  <c r="I129" i="3"/>
  <c r="K129" i="3" s="1"/>
  <c r="J128" i="3"/>
  <c r="I128" i="3"/>
  <c r="K128" i="3" s="1"/>
  <c r="K127" i="3"/>
  <c r="J127" i="3"/>
  <c r="I127" i="3"/>
  <c r="J126" i="3"/>
  <c r="K126" i="3" s="1"/>
  <c r="I126" i="3"/>
  <c r="J125" i="3"/>
  <c r="I125" i="3"/>
  <c r="K125" i="3" s="1"/>
  <c r="J124" i="3"/>
  <c r="I124" i="3"/>
  <c r="K124" i="3" s="1"/>
  <c r="K122" i="3"/>
  <c r="J122" i="3"/>
  <c r="I122" i="3"/>
  <c r="J121" i="3"/>
  <c r="I121" i="3"/>
  <c r="K121" i="3" s="1"/>
  <c r="J120" i="3"/>
  <c r="I120" i="3"/>
  <c r="K120" i="3" s="1"/>
  <c r="K119" i="3"/>
  <c r="J119" i="3"/>
  <c r="I119" i="3"/>
  <c r="J118" i="3"/>
  <c r="K118" i="3" s="1"/>
  <c r="I118" i="3"/>
  <c r="J117" i="3"/>
  <c r="I117" i="3"/>
  <c r="K117" i="3" s="1"/>
  <c r="J116" i="3"/>
  <c r="I116" i="3"/>
  <c r="K116" i="3" s="1"/>
  <c r="K115" i="3"/>
  <c r="J115" i="3"/>
  <c r="I115" i="3"/>
  <c r="K114" i="3"/>
  <c r="J114" i="3"/>
  <c r="I114" i="3"/>
  <c r="J113" i="3"/>
  <c r="I113" i="3"/>
  <c r="K113" i="3" s="1"/>
  <c r="J112" i="3"/>
  <c r="I112" i="3"/>
  <c r="K112" i="3" s="1"/>
  <c r="J111" i="3"/>
  <c r="K111" i="3" s="1"/>
  <c r="I111" i="3"/>
  <c r="J110" i="3"/>
  <c r="I110" i="3"/>
  <c r="K110" i="3" s="1"/>
  <c r="J109" i="3"/>
  <c r="I109" i="3"/>
  <c r="K109" i="3" s="1"/>
  <c r="K108" i="3"/>
  <c r="J108" i="3"/>
  <c r="I108" i="3"/>
  <c r="J107" i="3"/>
  <c r="K107" i="3" s="1"/>
  <c r="I107" i="3"/>
  <c r="J106" i="3"/>
  <c r="I106" i="3"/>
  <c r="K106" i="3" s="1"/>
  <c r="J105" i="3"/>
  <c r="I105" i="3"/>
  <c r="K105" i="3" s="1"/>
  <c r="K104" i="3"/>
  <c r="J104" i="3"/>
  <c r="I104" i="3"/>
  <c r="J103" i="3"/>
  <c r="K103" i="3" s="1"/>
  <c r="I103" i="3"/>
  <c r="J102" i="3"/>
  <c r="I102" i="3"/>
  <c r="K102" i="3" s="1"/>
  <c r="J101" i="3"/>
  <c r="I101" i="3"/>
  <c r="K101" i="3" s="1"/>
  <c r="K100" i="3"/>
  <c r="J100" i="3"/>
  <c r="I100" i="3"/>
  <c r="J99" i="3"/>
  <c r="K99" i="3" s="1"/>
  <c r="I99" i="3"/>
  <c r="J98" i="3"/>
  <c r="I98" i="3"/>
  <c r="K98" i="3" s="1"/>
  <c r="J97" i="3"/>
  <c r="I97" i="3"/>
  <c r="K97" i="3" s="1"/>
  <c r="K96" i="3"/>
  <c r="J96" i="3"/>
  <c r="I96" i="3"/>
  <c r="J95" i="3"/>
  <c r="K95" i="3" s="1"/>
  <c r="I95" i="3"/>
  <c r="J93" i="3"/>
  <c r="I93" i="3"/>
  <c r="K93" i="3" s="1"/>
  <c r="K92" i="3"/>
  <c r="J92" i="3"/>
  <c r="I92" i="3"/>
  <c r="J91" i="3"/>
  <c r="K91" i="3" s="1"/>
  <c r="I91" i="3"/>
  <c r="J90" i="3"/>
  <c r="I90" i="3"/>
  <c r="K90" i="3" s="1"/>
  <c r="J89" i="3"/>
  <c r="I89" i="3"/>
  <c r="K89" i="3" s="1"/>
  <c r="K88" i="3"/>
  <c r="J88" i="3"/>
  <c r="I88" i="3"/>
  <c r="J87" i="3"/>
  <c r="K87" i="3" s="1"/>
  <c r="I87" i="3"/>
  <c r="J85" i="3"/>
  <c r="I85" i="3"/>
  <c r="K85" i="3" s="1"/>
  <c r="K84" i="3"/>
  <c r="J84" i="3"/>
  <c r="I84" i="3"/>
  <c r="J83" i="3"/>
  <c r="K83" i="3" s="1"/>
  <c r="I83" i="3"/>
  <c r="J82" i="3"/>
  <c r="I82" i="3"/>
  <c r="K82" i="3" s="1"/>
  <c r="J81" i="3"/>
  <c r="I81" i="3"/>
  <c r="K81" i="3" s="1"/>
  <c r="K80" i="3"/>
  <c r="J80" i="3"/>
  <c r="I80" i="3"/>
  <c r="J79" i="3"/>
  <c r="K79" i="3" s="1"/>
  <c r="I79" i="3"/>
  <c r="J78" i="3"/>
  <c r="I78" i="3"/>
  <c r="K78" i="3" s="1"/>
  <c r="J77" i="3"/>
  <c r="I77" i="3"/>
  <c r="K77" i="3" s="1"/>
  <c r="K76" i="3"/>
  <c r="J76" i="3"/>
  <c r="I76" i="3"/>
  <c r="J75" i="3"/>
  <c r="K75" i="3" s="1"/>
  <c r="I75" i="3"/>
  <c r="J74" i="3"/>
  <c r="I74" i="3"/>
  <c r="K74" i="3" s="1"/>
  <c r="J73" i="3"/>
  <c r="I73" i="3"/>
  <c r="K73" i="3" s="1"/>
  <c r="K72" i="3"/>
  <c r="J72" i="3"/>
  <c r="I72" i="3"/>
  <c r="J71" i="3"/>
  <c r="K71" i="3" s="1"/>
  <c r="I71" i="3"/>
  <c r="J70" i="3"/>
  <c r="I70" i="3"/>
  <c r="K70" i="3" s="1"/>
  <c r="K68" i="3"/>
  <c r="J68" i="3"/>
  <c r="I68" i="3"/>
  <c r="J67" i="3"/>
  <c r="K67" i="3" s="1"/>
  <c r="I67" i="3"/>
  <c r="J66" i="3"/>
  <c r="I66" i="3"/>
  <c r="K66" i="3" s="1"/>
  <c r="J65" i="3"/>
  <c r="I65" i="3"/>
  <c r="K65" i="3" s="1"/>
  <c r="K64" i="3"/>
  <c r="J64" i="3"/>
  <c r="I64" i="3"/>
  <c r="J63" i="3"/>
  <c r="K63" i="3" s="1"/>
  <c r="I63" i="3"/>
  <c r="J61" i="3"/>
  <c r="I61" i="3"/>
  <c r="K61" i="3" s="1"/>
  <c r="K60" i="3"/>
  <c r="J60" i="3"/>
  <c r="I60" i="3"/>
  <c r="J59" i="3"/>
  <c r="K59" i="3" s="1"/>
  <c r="I59" i="3"/>
  <c r="J58" i="3"/>
  <c r="I58" i="3"/>
  <c r="K58" i="3" s="1"/>
  <c r="J57" i="3"/>
  <c r="I57" i="3"/>
  <c r="K57" i="3" s="1"/>
  <c r="K56" i="3"/>
  <c r="J56" i="3"/>
  <c r="I56" i="3"/>
  <c r="J55" i="3"/>
  <c r="K55" i="3" s="1"/>
  <c r="I55" i="3"/>
  <c r="J54" i="3"/>
  <c r="I54" i="3"/>
  <c r="K54" i="3" s="1"/>
  <c r="K52" i="3"/>
  <c r="J52" i="3"/>
  <c r="I52" i="3"/>
  <c r="J51" i="3"/>
  <c r="K51" i="3" s="1"/>
  <c r="I51" i="3"/>
  <c r="J50" i="3"/>
  <c r="I50" i="3"/>
  <c r="K50" i="3" s="1"/>
  <c r="J49" i="3"/>
  <c r="I49" i="3"/>
  <c r="K49" i="3" s="1"/>
  <c r="K48" i="3"/>
  <c r="J48" i="3"/>
  <c r="I48" i="3"/>
  <c r="J47" i="3"/>
  <c r="K47" i="3" s="1"/>
  <c r="I47" i="3"/>
  <c r="J45" i="3"/>
  <c r="I45" i="3"/>
  <c r="K45" i="3" s="1"/>
  <c r="K44" i="3"/>
  <c r="J44" i="3"/>
  <c r="I44" i="3"/>
  <c r="J43" i="3"/>
  <c r="K43" i="3" s="1"/>
  <c r="I43" i="3"/>
  <c r="J41" i="3"/>
  <c r="I41" i="3"/>
  <c r="K41" i="3" s="1"/>
  <c r="K40" i="3"/>
  <c r="J40" i="3"/>
  <c r="I40" i="3"/>
  <c r="J39" i="3"/>
  <c r="K39" i="3" s="1"/>
  <c r="I39" i="3"/>
  <c r="J38" i="3"/>
  <c r="I38" i="3"/>
  <c r="K38" i="3" s="1"/>
  <c r="J37" i="3"/>
  <c r="I37" i="3"/>
  <c r="K37" i="3" s="1"/>
  <c r="K36" i="3"/>
  <c r="J36" i="3"/>
  <c r="I36" i="3"/>
  <c r="J35" i="3"/>
  <c r="K35" i="3" s="1"/>
  <c r="I35" i="3"/>
  <c r="J34" i="3"/>
  <c r="I34" i="3"/>
  <c r="K34" i="3" s="1"/>
  <c r="J33" i="3"/>
  <c r="I33" i="3"/>
  <c r="K33" i="3" s="1"/>
  <c r="K32" i="3"/>
  <c r="J32" i="3"/>
  <c r="I32" i="3"/>
  <c r="J31" i="3"/>
  <c r="K31" i="3" s="1"/>
  <c r="I31" i="3"/>
  <c r="J30" i="3"/>
  <c r="I30" i="3"/>
  <c r="K30" i="3" s="1"/>
  <c r="J29" i="3"/>
  <c r="I29" i="3"/>
  <c r="K29" i="3" s="1"/>
  <c r="J27" i="3"/>
  <c r="K27" i="3" s="1"/>
  <c r="I27" i="3"/>
  <c r="J26" i="3"/>
  <c r="I26" i="3"/>
  <c r="K26" i="3" s="1"/>
  <c r="J25" i="3"/>
  <c r="I25" i="3"/>
  <c r="K25" i="3" s="1"/>
  <c r="K24" i="3"/>
  <c r="J24" i="3"/>
  <c r="I24" i="3"/>
  <c r="J23" i="3"/>
  <c r="K23" i="3" s="1"/>
  <c r="I23" i="3"/>
  <c r="J22" i="3"/>
  <c r="I22" i="3"/>
  <c r="K22" i="3" s="1"/>
  <c r="J21" i="3"/>
  <c r="I21" i="3"/>
  <c r="K21" i="3" s="1"/>
  <c r="K20" i="3"/>
  <c r="J20" i="3"/>
  <c r="I20" i="3"/>
  <c r="J19" i="3"/>
  <c r="K19" i="3" s="1"/>
  <c r="I19" i="3"/>
  <c r="J18" i="3"/>
  <c r="I18" i="3"/>
  <c r="K18" i="3" s="1"/>
  <c r="J17" i="3"/>
  <c r="I17" i="3"/>
  <c r="K17" i="3" s="1"/>
  <c r="K16" i="3"/>
  <c r="J16" i="3"/>
  <c r="I16" i="3"/>
  <c r="J15" i="3"/>
  <c r="K15" i="3" s="1"/>
  <c r="I15" i="3"/>
  <c r="J14" i="3"/>
  <c r="I14" i="3"/>
  <c r="K14" i="3" s="1"/>
  <c r="J13" i="3"/>
  <c r="I13" i="3"/>
  <c r="K13" i="3" s="1"/>
  <c r="K12" i="3"/>
  <c r="J12" i="3"/>
  <c r="I12" i="3"/>
  <c r="J11" i="3"/>
  <c r="K11" i="3" s="1"/>
  <c r="I11" i="3"/>
  <c r="J10" i="3"/>
  <c r="I10" i="3"/>
  <c r="K10" i="3" s="1"/>
  <c r="J9" i="3"/>
  <c r="I9" i="3"/>
  <c r="K9" i="3" s="1"/>
  <c r="K8" i="3"/>
  <c r="J8" i="3"/>
  <c r="I8" i="3"/>
  <c r="J7" i="3"/>
  <c r="K7" i="3" s="1"/>
  <c r="I7" i="3"/>
  <c r="J6" i="3"/>
  <c r="I6" i="3"/>
  <c r="K6" i="3" s="1"/>
  <c r="H12" i="56"/>
  <c r="H11" i="56"/>
  <c r="H10" i="56"/>
  <c r="H9" i="56"/>
  <c r="H12" i="50"/>
  <c r="H11" i="50"/>
  <c r="H10" i="50"/>
  <c r="H9" i="50"/>
  <c r="H12" i="2"/>
  <c r="H11" i="2"/>
  <c r="H10" i="2"/>
  <c r="H9" i="2"/>
  <c r="H12" i="3"/>
  <c r="H11" i="3"/>
  <c r="H10" i="3"/>
  <c r="H9" i="3"/>
  <c r="D31" i="14"/>
  <c r="D30" i="14"/>
  <c r="D29" i="14"/>
  <c r="D28" i="14"/>
  <c r="F17" i="14"/>
  <c r="F16" i="14"/>
  <c r="F15" i="14"/>
  <c r="F14" i="14"/>
  <c r="K1659" i="3" l="1"/>
  <c r="K1002" i="3"/>
  <c r="K1660" i="3"/>
  <c r="K415" i="3"/>
  <c r="K424" i="3"/>
  <c r="K447" i="3"/>
  <c r="K419" i="3"/>
  <c r="K435" i="3"/>
  <c r="K456" i="3"/>
  <c r="K464" i="3"/>
  <c r="K480" i="3"/>
  <c r="K488" i="3"/>
  <c r="K496" i="3"/>
  <c r="K504" i="3"/>
  <c r="K512" i="3"/>
  <c r="K520" i="3"/>
  <c r="K528" i="3"/>
  <c r="K536" i="3"/>
  <c r="K544" i="3"/>
  <c r="K552" i="3"/>
  <c r="K560" i="3"/>
  <c r="K568" i="3"/>
  <c r="K576" i="3"/>
  <c r="K584" i="3"/>
  <c r="K592" i="3"/>
  <c r="K600" i="3"/>
  <c r="K608" i="3"/>
  <c r="K616" i="3"/>
  <c r="K624" i="3"/>
  <c r="K632" i="3"/>
  <c r="K640" i="3"/>
  <c r="K648" i="3"/>
  <c r="K656" i="3"/>
  <c r="K664" i="3"/>
  <c r="K672" i="3"/>
  <c r="K680" i="3"/>
  <c r="K688" i="3"/>
  <c r="K696" i="3"/>
  <c r="K704" i="3"/>
  <c r="K712" i="3"/>
  <c r="K720" i="3"/>
  <c r="K742" i="3"/>
  <c r="K774" i="3"/>
  <c r="K806" i="3"/>
  <c r="K838" i="3"/>
  <c r="K870" i="3"/>
  <c r="K902" i="3"/>
  <c r="K934" i="3"/>
  <c r="K966" i="3"/>
  <c r="K998" i="3"/>
  <c r="K1030" i="3"/>
  <c r="K1062" i="3"/>
  <c r="K1094" i="3"/>
  <c r="K1126" i="3"/>
  <c r="K1158" i="3"/>
  <c r="K1190" i="3"/>
  <c r="K1222" i="3"/>
  <c r="K1254" i="3"/>
  <c r="K1286" i="3"/>
  <c r="K1324" i="3"/>
  <c r="K1427" i="3"/>
  <c r="K1452" i="3"/>
  <c r="K1555" i="3"/>
  <c r="K1580" i="3"/>
  <c r="K1651" i="3"/>
  <c r="K1331" i="3"/>
  <c r="K1356" i="3"/>
  <c r="K1395" i="3"/>
  <c r="K1420" i="3"/>
  <c r="K1459" i="3"/>
  <c r="K1484" i="3"/>
  <c r="K1523" i="3"/>
  <c r="K1587" i="3"/>
  <c r="K1635" i="3"/>
  <c r="K1644" i="3"/>
  <c r="K1309" i="3"/>
  <c r="K1317" i="3"/>
  <c r="K1340" i="3"/>
  <c r="K1379" i="3"/>
  <c r="K1404" i="3"/>
  <c r="K1443" i="3"/>
  <c r="K1468" i="3"/>
  <c r="K1507" i="3"/>
  <c r="K1532" i="3"/>
  <c r="K1571" i="3"/>
  <c r="K1596" i="3"/>
  <c r="K1323" i="3"/>
  <c r="K1339" i="3"/>
  <c r="K1355" i="3"/>
  <c r="K1371" i="3"/>
  <c r="K1419" i="3"/>
  <c r="K1435" i="3"/>
  <c r="K1451" i="3"/>
  <c r="K1483" i="3"/>
  <c r="K1499" i="3"/>
  <c r="K1515" i="3"/>
  <c r="K1595" i="3"/>
  <c r="K1335" i="3"/>
  <c r="K1367" i="3"/>
  <c r="K1383" i="3"/>
  <c r="K1399" i="3"/>
  <c r="K1415" i="3"/>
  <c r="K1431" i="3"/>
  <c r="K1447" i="3"/>
  <c r="K1463" i="3"/>
  <c r="K1479" i="3"/>
  <c r="K1495" i="3"/>
  <c r="K1511" i="3"/>
  <c r="K1527" i="3"/>
  <c r="K1543" i="3"/>
  <c r="K1559" i="3"/>
  <c r="K1575" i="3"/>
  <c r="K1591" i="3"/>
  <c r="K1607" i="3"/>
  <c r="K1623" i="3"/>
  <c r="K1639" i="3"/>
  <c r="K1655" i="3"/>
  <c r="H15" i="14"/>
  <c r="H17" i="14"/>
  <c r="H16" i="14"/>
  <c r="H14" i="14"/>
  <c r="D38" i="14"/>
  <c r="D37" i="14"/>
  <c r="D36" i="14"/>
  <c r="D35" i="14"/>
  <c r="H16" i="3" l="1"/>
  <c r="H15" i="3"/>
  <c r="H14" i="3"/>
  <c r="H13" i="3"/>
  <c r="H8" i="3"/>
  <c r="H7" i="3"/>
  <c r="H6" i="3"/>
  <c r="H5" i="3"/>
  <c r="J5" i="3"/>
  <c r="I5" i="3"/>
  <c r="K5" i="3" l="1"/>
  <c r="J209" i="50"/>
  <c r="I209" i="50"/>
  <c r="K209" i="50" s="1"/>
  <c r="J245" i="50"/>
  <c r="I245" i="50"/>
  <c r="K245" i="50" l="1"/>
  <c r="J353" i="50"/>
  <c r="I353" i="50"/>
  <c r="J352" i="50"/>
  <c r="I352" i="50"/>
  <c r="J351" i="50"/>
  <c r="I351" i="50"/>
  <c r="J350" i="50"/>
  <c r="I350" i="50"/>
  <c r="J349" i="50"/>
  <c r="I349" i="50"/>
  <c r="J348" i="50"/>
  <c r="I348" i="50"/>
  <c r="J347" i="50"/>
  <c r="I347" i="50"/>
  <c r="J346" i="50"/>
  <c r="I346" i="50"/>
  <c r="J345" i="50"/>
  <c r="I345" i="50"/>
  <c r="J344" i="50"/>
  <c r="I344" i="50"/>
  <c r="J343" i="50"/>
  <c r="I343" i="50"/>
  <c r="J342" i="50"/>
  <c r="I342" i="50"/>
  <c r="J341" i="50"/>
  <c r="I341" i="50"/>
  <c r="J340" i="50"/>
  <c r="I340" i="50"/>
  <c r="J339" i="50"/>
  <c r="I339" i="50"/>
  <c r="J338" i="50"/>
  <c r="I338" i="50"/>
  <c r="J337" i="50"/>
  <c r="I337" i="50"/>
  <c r="J336" i="50"/>
  <c r="I336" i="50"/>
  <c r="J335" i="50"/>
  <c r="I335" i="50"/>
  <c r="J334" i="50"/>
  <c r="I334" i="50"/>
  <c r="J333" i="50"/>
  <c r="I333" i="50"/>
  <c r="J332" i="50"/>
  <c r="I332" i="50"/>
  <c r="J331" i="50"/>
  <c r="I331" i="50"/>
  <c r="J330" i="50"/>
  <c r="I330" i="50"/>
  <c r="J329" i="50"/>
  <c r="I329" i="50"/>
  <c r="J328" i="50"/>
  <c r="I328" i="50"/>
  <c r="J327" i="50"/>
  <c r="I327" i="50"/>
  <c r="J326" i="50"/>
  <c r="I326" i="50"/>
  <c r="J325" i="50"/>
  <c r="I325" i="50"/>
  <c r="J324" i="50"/>
  <c r="I324" i="50"/>
  <c r="J323" i="50"/>
  <c r="I323" i="50"/>
  <c r="J321" i="50"/>
  <c r="I321" i="50"/>
  <c r="J320" i="50"/>
  <c r="I320" i="50"/>
  <c r="J319" i="50"/>
  <c r="I319" i="50"/>
  <c r="J318" i="50"/>
  <c r="I318" i="50"/>
  <c r="J317" i="50"/>
  <c r="I317" i="50"/>
  <c r="J316" i="50"/>
  <c r="I316" i="50"/>
  <c r="J315" i="50"/>
  <c r="I315" i="50"/>
  <c r="J314" i="50"/>
  <c r="I314" i="50"/>
  <c r="J312" i="50"/>
  <c r="I312" i="50"/>
  <c r="J311" i="50"/>
  <c r="I311" i="50"/>
  <c r="J310" i="50"/>
  <c r="I310" i="50"/>
  <c r="J309" i="50"/>
  <c r="I309" i="50"/>
  <c r="J308" i="50"/>
  <c r="I308" i="50"/>
  <c r="J307" i="50"/>
  <c r="I307" i="50"/>
  <c r="J306" i="50"/>
  <c r="I306" i="50"/>
  <c r="J305" i="50"/>
  <c r="I305" i="50"/>
  <c r="J304" i="50"/>
  <c r="I304" i="50"/>
  <c r="J302" i="50"/>
  <c r="I302" i="50"/>
  <c r="J301" i="50"/>
  <c r="I301" i="50"/>
  <c r="J300" i="50"/>
  <c r="I300" i="50"/>
  <c r="J299" i="50"/>
  <c r="I299" i="50"/>
  <c r="J298" i="50"/>
  <c r="I298" i="50"/>
  <c r="J297" i="50"/>
  <c r="I297" i="50"/>
  <c r="J296" i="50"/>
  <c r="I296" i="50"/>
  <c r="J295" i="50"/>
  <c r="I295" i="50"/>
  <c r="J294" i="50"/>
  <c r="I294" i="50"/>
  <c r="J293" i="50"/>
  <c r="I293" i="50"/>
  <c r="J292" i="50"/>
  <c r="I292" i="50"/>
  <c r="J291" i="50"/>
  <c r="I291" i="50"/>
  <c r="J289" i="50"/>
  <c r="I289" i="50"/>
  <c r="J288" i="50"/>
  <c r="I288" i="50"/>
  <c r="J286" i="50"/>
  <c r="I286" i="50"/>
  <c r="J285" i="50"/>
  <c r="I285" i="50"/>
  <c r="J284" i="50"/>
  <c r="I284" i="50"/>
  <c r="J283" i="50"/>
  <c r="I283" i="50"/>
  <c r="J282" i="50"/>
  <c r="I282" i="50"/>
  <c r="J281" i="50"/>
  <c r="I281" i="50"/>
  <c r="J280" i="50"/>
  <c r="I280" i="50"/>
  <c r="J278" i="50"/>
  <c r="I278" i="50"/>
  <c r="J277" i="50"/>
  <c r="I277" i="50"/>
  <c r="J276" i="50"/>
  <c r="I276" i="50"/>
  <c r="J275" i="50"/>
  <c r="I275" i="50"/>
  <c r="J274" i="50"/>
  <c r="I274" i="50"/>
  <c r="J273" i="50"/>
  <c r="I273" i="50"/>
  <c r="J272" i="50"/>
  <c r="I272" i="50"/>
  <c r="J270" i="50"/>
  <c r="I270" i="50"/>
  <c r="J269" i="50"/>
  <c r="I269" i="50"/>
  <c r="J268" i="50"/>
  <c r="I268" i="50"/>
  <c r="J267" i="50"/>
  <c r="I267" i="50"/>
  <c r="J266" i="50"/>
  <c r="I266" i="50"/>
  <c r="J265" i="50"/>
  <c r="I265" i="50"/>
  <c r="J264" i="50"/>
  <c r="I264" i="50"/>
  <c r="J263" i="50"/>
  <c r="I263" i="50"/>
  <c r="J262" i="50"/>
  <c r="I262" i="50"/>
  <c r="J261" i="50"/>
  <c r="I261" i="50"/>
  <c r="J260" i="50"/>
  <c r="I260" i="50"/>
  <c r="J259" i="50"/>
  <c r="I259" i="50"/>
  <c r="J258" i="50"/>
  <c r="I258" i="50"/>
  <c r="J257" i="50"/>
  <c r="I257" i="50"/>
  <c r="J256" i="50"/>
  <c r="I256" i="50"/>
  <c r="J255" i="50"/>
  <c r="I255" i="50"/>
  <c r="J254" i="50"/>
  <c r="I254" i="50"/>
  <c r="J252" i="50"/>
  <c r="I252" i="50"/>
  <c r="J251" i="50"/>
  <c r="I251" i="50"/>
  <c r="J250" i="50"/>
  <c r="I250" i="50"/>
  <c r="J249" i="50"/>
  <c r="I249" i="50"/>
  <c r="J248" i="50"/>
  <c r="I248" i="50"/>
  <c r="J247" i="50"/>
  <c r="I247" i="50"/>
  <c r="J244" i="50"/>
  <c r="I244" i="50"/>
  <c r="J243" i="50"/>
  <c r="I243" i="50"/>
  <c r="J242" i="50"/>
  <c r="I242" i="50"/>
  <c r="J241" i="50"/>
  <c r="I241" i="50"/>
  <c r="J240" i="50"/>
  <c r="I240" i="50"/>
  <c r="J239" i="50"/>
  <c r="I239" i="50"/>
  <c r="J238" i="50"/>
  <c r="I238" i="50"/>
  <c r="J237" i="50"/>
  <c r="I237" i="50"/>
  <c r="J236" i="50"/>
  <c r="I236" i="50"/>
  <c r="J235" i="50"/>
  <c r="I235" i="50"/>
  <c r="J234" i="50"/>
  <c r="I234" i="50"/>
  <c r="J233" i="50"/>
  <c r="I233" i="50"/>
  <c r="J232" i="50"/>
  <c r="I232" i="50"/>
  <c r="J231" i="50"/>
  <c r="I231" i="50"/>
  <c r="J230" i="50"/>
  <c r="I230" i="50"/>
  <c r="J229" i="50"/>
  <c r="I229" i="50"/>
  <c r="J228" i="50"/>
  <c r="I228" i="50"/>
  <c r="J227" i="50"/>
  <c r="I227" i="50"/>
  <c r="J226" i="50"/>
  <c r="I226" i="50"/>
  <c r="J225" i="50"/>
  <c r="I225" i="50"/>
  <c r="J224" i="50"/>
  <c r="I224" i="50"/>
  <c r="J222" i="50"/>
  <c r="I222" i="50"/>
  <c r="J221" i="50"/>
  <c r="I221" i="50"/>
  <c r="J220" i="50"/>
  <c r="I220" i="50"/>
  <c r="J219" i="50"/>
  <c r="I219" i="50"/>
  <c r="J218" i="50"/>
  <c r="I218" i="50"/>
  <c r="J217" i="50"/>
  <c r="I217" i="50"/>
  <c r="J216" i="50"/>
  <c r="I216" i="50"/>
  <c r="J215" i="50"/>
  <c r="I215" i="50"/>
  <c r="J214" i="50"/>
  <c r="I214" i="50"/>
  <c r="J213" i="50"/>
  <c r="I213" i="50"/>
  <c r="J211" i="50"/>
  <c r="I211" i="50"/>
  <c r="J208" i="50"/>
  <c r="I208" i="50"/>
  <c r="J207" i="50"/>
  <c r="I207" i="50"/>
  <c r="J206" i="50"/>
  <c r="I206" i="50"/>
  <c r="J205" i="50"/>
  <c r="I205" i="50"/>
  <c r="J204" i="50"/>
  <c r="I204" i="50"/>
  <c r="J203" i="50"/>
  <c r="I203" i="50"/>
  <c r="J202" i="50"/>
  <c r="I202" i="50"/>
  <c r="J201" i="50"/>
  <c r="K201" i="50" s="1"/>
  <c r="I201" i="50"/>
  <c r="J200" i="50"/>
  <c r="I200" i="50"/>
  <c r="J199" i="50"/>
  <c r="I199" i="50"/>
  <c r="J198" i="50"/>
  <c r="I198" i="50"/>
  <c r="J196" i="50"/>
  <c r="I196" i="50"/>
  <c r="J195" i="50"/>
  <c r="I195" i="50"/>
  <c r="J194" i="50"/>
  <c r="I194" i="50"/>
  <c r="J193" i="50"/>
  <c r="I193" i="50"/>
  <c r="J192" i="50"/>
  <c r="I192" i="50"/>
  <c r="J191" i="50"/>
  <c r="I191" i="50"/>
  <c r="J189" i="50"/>
  <c r="I189" i="50"/>
  <c r="J187" i="50"/>
  <c r="I187" i="50"/>
  <c r="J186" i="50"/>
  <c r="I186" i="50"/>
  <c r="J185" i="50"/>
  <c r="I185" i="50"/>
  <c r="J184" i="50"/>
  <c r="I184" i="50"/>
  <c r="J183" i="50"/>
  <c r="I183" i="50"/>
  <c r="J182" i="50"/>
  <c r="I182" i="50"/>
  <c r="J181" i="50"/>
  <c r="I181" i="50"/>
  <c r="J180" i="50"/>
  <c r="I180" i="50"/>
  <c r="J179" i="50"/>
  <c r="I179" i="50"/>
  <c r="J178" i="50"/>
  <c r="I178" i="50"/>
  <c r="J177" i="50"/>
  <c r="I177" i="50"/>
  <c r="J176" i="50"/>
  <c r="I176" i="50"/>
  <c r="J175" i="50"/>
  <c r="I175" i="50"/>
  <c r="J174" i="50"/>
  <c r="I174" i="50"/>
  <c r="J173" i="50"/>
  <c r="I173" i="50"/>
  <c r="J172" i="50"/>
  <c r="I172" i="50"/>
  <c r="J171" i="50"/>
  <c r="I171" i="50"/>
  <c r="J170" i="50"/>
  <c r="I170" i="50"/>
  <c r="J169" i="50"/>
  <c r="I169" i="50"/>
  <c r="J168" i="50"/>
  <c r="I168" i="50"/>
  <c r="J167" i="50"/>
  <c r="I167" i="50"/>
  <c r="J166" i="50"/>
  <c r="I166" i="50"/>
  <c r="J164" i="50"/>
  <c r="I164" i="50"/>
  <c r="J163" i="50"/>
  <c r="I163" i="50"/>
  <c r="J162" i="50"/>
  <c r="I162" i="50"/>
  <c r="J161" i="50"/>
  <c r="I161" i="50"/>
  <c r="J160" i="50"/>
  <c r="I160" i="50"/>
  <c r="J159" i="50"/>
  <c r="I159" i="50"/>
  <c r="J157" i="50"/>
  <c r="I157" i="50"/>
  <c r="J156" i="50"/>
  <c r="I156" i="50"/>
  <c r="J154" i="50"/>
  <c r="I154" i="50"/>
  <c r="J153" i="50"/>
  <c r="I153" i="50"/>
  <c r="J152" i="50"/>
  <c r="I152" i="50"/>
  <c r="J151" i="50"/>
  <c r="I151" i="50"/>
  <c r="J150" i="50"/>
  <c r="I150" i="50"/>
  <c r="J149" i="50"/>
  <c r="I149" i="50"/>
  <c r="J148" i="50"/>
  <c r="I148" i="50"/>
  <c r="J147" i="50"/>
  <c r="I147" i="50"/>
  <c r="J146" i="50"/>
  <c r="I146" i="50"/>
  <c r="J145" i="50"/>
  <c r="I145" i="50"/>
  <c r="J144" i="50"/>
  <c r="I144" i="50"/>
  <c r="J143" i="50"/>
  <c r="I143" i="50"/>
  <c r="J142" i="50"/>
  <c r="I142" i="50"/>
  <c r="J141" i="50"/>
  <c r="I141" i="50"/>
  <c r="J140" i="50"/>
  <c r="I140" i="50"/>
  <c r="J139" i="50"/>
  <c r="I139" i="50"/>
  <c r="J138" i="50"/>
  <c r="I138" i="50"/>
  <c r="J137" i="50"/>
  <c r="I137" i="50"/>
  <c r="J136" i="50"/>
  <c r="I136" i="50"/>
  <c r="J135" i="50"/>
  <c r="I135" i="50"/>
  <c r="J134" i="50"/>
  <c r="I134" i="50"/>
  <c r="J133" i="50"/>
  <c r="I133" i="50"/>
  <c r="J132" i="50"/>
  <c r="I132" i="50"/>
  <c r="J131" i="50"/>
  <c r="I131" i="50"/>
  <c r="J130" i="50"/>
  <c r="I130" i="50"/>
  <c r="J129" i="50"/>
  <c r="I129" i="50"/>
  <c r="J128" i="50"/>
  <c r="I128" i="50"/>
  <c r="J127" i="50"/>
  <c r="I127" i="50"/>
  <c r="J126" i="50"/>
  <c r="I126" i="50"/>
  <c r="J125" i="50"/>
  <c r="I125" i="50"/>
  <c r="J124" i="50"/>
  <c r="I124" i="50"/>
  <c r="J123" i="50"/>
  <c r="I123" i="50"/>
  <c r="J122" i="50"/>
  <c r="I122" i="50"/>
  <c r="J121" i="50"/>
  <c r="I121" i="50"/>
  <c r="J120" i="50"/>
  <c r="I120" i="50"/>
  <c r="J118" i="50"/>
  <c r="I118" i="50"/>
  <c r="J117" i="50"/>
  <c r="I117" i="50"/>
  <c r="J116" i="50"/>
  <c r="I116" i="50"/>
  <c r="J115" i="50"/>
  <c r="I115" i="50"/>
  <c r="J114" i="50"/>
  <c r="I114" i="50"/>
  <c r="J113" i="50"/>
  <c r="I113" i="50"/>
  <c r="J112" i="50"/>
  <c r="I112" i="50"/>
  <c r="J111" i="50"/>
  <c r="I111" i="50"/>
  <c r="J110" i="50"/>
  <c r="I110" i="50"/>
  <c r="J109" i="50"/>
  <c r="I109" i="50"/>
  <c r="J108" i="50"/>
  <c r="I108" i="50"/>
  <c r="J107" i="50"/>
  <c r="I107" i="50"/>
  <c r="J106" i="50"/>
  <c r="I106" i="50"/>
  <c r="J105" i="50"/>
  <c r="I105" i="50"/>
  <c r="J104" i="50"/>
  <c r="I104" i="50"/>
  <c r="J103" i="50"/>
  <c r="I103" i="50"/>
  <c r="J102" i="50"/>
  <c r="I102" i="50"/>
  <c r="J101" i="50"/>
  <c r="I101" i="50"/>
  <c r="J100" i="50"/>
  <c r="I100" i="50"/>
  <c r="J99" i="50"/>
  <c r="I99" i="50"/>
  <c r="J98" i="50"/>
  <c r="I98" i="50"/>
  <c r="J97" i="50"/>
  <c r="I97" i="50"/>
  <c r="J96" i="50"/>
  <c r="I96" i="50"/>
  <c r="J95" i="50"/>
  <c r="I95" i="50"/>
  <c r="J94" i="50"/>
  <c r="I94" i="50"/>
  <c r="J93" i="50"/>
  <c r="I93" i="50"/>
  <c r="J92" i="50"/>
  <c r="I92" i="50"/>
  <c r="J91" i="50"/>
  <c r="I91" i="50"/>
  <c r="J90" i="50"/>
  <c r="I90" i="50"/>
  <c r="J89" i="50"/>
  <c r="I89" i="50"/>
  <c r="J88" i="50"/>
  <c r="I88" i="50"/>
  <c r="J87" i="50"/>
  <c r="I87" i="50"/>
  <c r="J86" i="50"/>
  <c r="I86" i="50"/>
  <c r="J85" i="50"/>
  <c r="I85" i="50"/>
  <c r="J84" i="50"/>
  <c r="I84" i="50"/>
  <c r="J83" i="50"/>
  <c r="I83" i="50"/>
  <c r="J81" i="50"/>
  <c r="I81" i="50"/>
  <c r="J80" i="50"/>
  <c r="I80" i="50"/>
  <c r="J79" i="50"/>
  <c r="I79" i="50"/>
  <c r="J78" i="50"/>
  <c r="I78" i="50"/>
  <c r="J77" i="50"/>
  <c r="I77" i="50"/>
  <c r="J76" i="50"/>
  <c r="I76" i="50"/>
  <c r="J75" i="50"/>
  <c r="I75" i="50"/>
  <c r="J74" i="50"/>
  <c r="I74" i="50"/>
  <c r="J73" i="50"/>
  <c r="I73" i="50"/>
  <c r="J72" i="50"/>
  <c r="I72" i="50"/>
  <c r="J70" i="50"/>
  <c r="I70" i="50"/>
  <c r="J69" i="50"/>
  <c r="I69" i="50"/>
  <c r="J68" i="50"/>
  <c r="I68" i="50"/>
  <c r="J67" i="50"/>
  <c r="I67" i="50"/>
  <c r="J64" i="50"/>
  <c r="I64" i="50"/>
  <c r="J63" i="50"/>
  <c r="I63" i="50"/>
  <c r="J62" i="50"/>
  <c r="I62" i="50"/>
  <c r="J61" i="50"/>
  <c r="I61" i="50"/>
  <c r="J60" i="50"/>
  <c r="I60" i="50"/>
  <c r="J58" i="50"/>
  <c r="K58" i="50" s="1"/>
  <c r="I58" i="50"/>
  <c r="J57" i="50"/>
  <c r="I57" i="50"/>
  <c r="J56" i="50"/>
  <c r="I56" i="50"/>
  <c r="J55" i="50"/>
  <c r="I55" i="50"/>
  <c r="J54" i="50"/>
  <c r="K54" i="50" s="1"/>
  <c r="I54" i="50"/>
  <c r="J53" i="50"/>
  <c r="I53" i="50"/>
  <c r="J52" i="50"/>
  <c r="I52" i="50"/>
  <c r="J51" i="50"/>
  <c r="I51" i="50"/>
  <c r="J50" i="50"/>
  <c r="K50" i="50" s="1"/>
  <c r="I50" i="50"/>
  <c r="J49" i="50"/>
  <c r="I49" i="50"/>
  <c r="J48" i="50"/>
  <c r="I48" i="50"/>
  <c r="J47" i="50"/>
  <c r="I47" i="50"/>
  <c r="J46" i="50"/>
  <c r="K46" i="50" s="1"/>
  <c r="I46" i="50"/>
  <c r="J45" i="50"/>
  <c r="I45" i="50"/>
  <c r="J44" i="50"/>
  <c r="I44" i="50"/>
  <c r="J42" i="50"/>
  <c r="I42" i="50"/>
  <c r="J41" i="50"/>
  <c r="I41" i="50"/>
  <c r="J40" i="50"/>
  <c r="I40" i="50"/>
  <c r="J38" i="50"/>
  <c r="K38" i="50" s="1"/>
  <c r="I38" i="50"/>
  <c r="J37" i="50"/>
  <c r="I37" i="50"/>
  <c r="J36" i="50"/>
  <c r="I36" i="50"/>
  <c r="J35" i="50"/>
  <c r="I35" i="50"/>
  <c r="J34" i="50"/>
  <c r="I34" i="50"/>
  <c r="J33" i="50"/>
  <c r="I33" i="50"/>
  <c r="J32" i="50"/>
  <c r="I32" i="50"/>
  <c r="J31" i="50"/>
  <c r="I31" i="50"/>
  <c r="J30" i="50"/>
  <c r="I30" i="50"/>
  <c r="J29" i="50"/>
  <c r="I29" i="50"/>
  <c r="J27" i="50"/>
  <c r="K27" i="50" s="1"/>
  <c r="I27" i="50"/>
  <c r="J26" i="50"/>
  <c r="I26" i="50"/>
  <c r="J24" i="50"/>
  <c r="I24" i="50"/>
  <c r="J23" i="50"/>
  <c r="I23" i="50"/>
  <c r="J22" i="50"/>
  <c r="K22" i="50" s="1"/>
  <c r="I22" i="50"/>
  <c r="J21" i="50"/>
  <c r="I21" i="50"/>
  <c r="J20" i="50"/>
  <c r="I20" i="50"/>
  <c r="J19" i="50"/>
  <c r="I19" i="50"/>
  <c r="J18" i="50"/>
  <c r="I18" i="50"/>
  <c r="J17" i="50"/>
  <c r="I17" i="50"/>
  <c r="J16" i="50"/>
  <c r="I16" i="50"/>
  <c r="J15" i="50"/>
  <c r="I15" i="50"/>
  <c r="J14" i="50"/>
  <c r="K14" i="50" s="1"/>
  <c r="I14" i="50"/>
  <c r="J13" i="50"/>
  <c r="I13" i="50"/>
  <c r="J12" i="50"/>
  <c r="I12" i="50"/>
  <c r="J11" i="50"/>
  <c r="I11" i="50"/>
  <c r="J10" i="50"/>
  <c r="K10" i="50" s="1"/>
  <c r="I10" i="50"/>
  <c r="J9" i="50"/>
  <c r="I9" i="50"/>
  <c r="J8" i="50"/>
  <c r="I8" i="50"/>
  <c r="J7" i="50"/>
  <c r="I7" i="50"/>
  <c r="J6" i="50"/>
  <c r="K6" i="50" s="1"/>
  <c r="I6" i="50"/>
  <c r="H16" i="56"/>
  <c r="H15" i="56"/>
  <c r="H14" i="56"/>
  <c r="H13" i="56"/>
  <c r="H16" i="50"/>
  <c r="H15" i="50"/>
  <c r="H14" i="50"/>
  <c r="H13" i="50"/>
  <c r="H16" i="2"/>
  <c r="H15" i="2"/>
  <c r="H14" i="2"/>
  <c r="H13" i="2"/>
  <c r="K325" i="50" l="1"/>
  <c r="K349" i="50"/>
  <c r="K328" i="50"/>
  <c r="K29" i="50"/>
  <c r="K33" i="50"/>
  <c r="K35" i="50"/>
  <c r="K57" i="50"/>
  <c r="K77" i="50"/>
  <c r="K79" i="50"/>
  <c r="K114" i="50"/>
  <c r="K143" i="50"/>
  <c r="K174" i="50"/>
  <c r="K192" i="50"/>
  <c r="K241" i="50"/>
  <c r="K273" i="50"/>
  <c r="K280" i="50"/>
  <c r="K286" i="50"/>
  <c r="K294" i="50"/>
  <c r="K298" i="50"/>
  <c r="K300" i="50"/>
  <c r="K332" i="50"/>
  <c r="K336" i="50"/>
  <c r="K93" i="50"/>
  <c r="K97" i="50"/>
  <c r="K130" i="50"/>
  <c r="K148" i="50"/>
  <c r="K152" i="50"/>
  <c r="K154" i="50"/>
  <c r="K183" i="50"/>
  <c r="K193" i="50"/>
  <c r="K195" i="50"/>
  <c r="K200" i="50"/>
  <c r="K202" i="50"/>
  <c r="K213" i="50"/>
  <c r="K215" i="50"/>
  <c r="K244" i="50"/>
  <c r="K250" i="50"/>
  <c r="K252" i="50"/>
  <c r="K257" i="50"/>
  <c r="K278" i="50"/>
  <c r="K310" i="50"/>
  <c r="K315" i="50"/>
  <c r="K321" i="50"/>
  <c r="K194" i="50"/>
  <c r="K178" i="50"/>
  <c r="K182" i="50"/>
  <c r="K18" i="50"/>
  <c r="K109" i="50"/>
  <c r="K113" i="50"/>
  <c r="K117" i="50"/>
  <c r="K122" i="50"/>
  <c r="K243" i="50"/>
  <c r="K247" i="50"/>
  <c r="K256" i="50"/>
  <c r="K260" i="50"/>
  <c r="K264" i="50"/>
  <c r="K268" i="50"/>
  <c r="K307" i="50"/>
  <c r="K311" i="50"/>
  <c r="K316" i="50"/>
  <c r="K320" i="50"/>
  <c r="K323" i="50"/>
  <c r="K157" i="50"/>
  <c r="K162" i="50"/>
  <c r="K169" i="50"/>
  <c r="K173" i="50"/>
  <c r="K86" i="50"/>
  <c r="K90" i="50"/>
  <c r="K94" i="50"/>
  <c r="K98" i="50"/>
  <c r="K102" i="50"/>
  <c r="K106" i="50"/>
  <c r="K125" i="50"/>
  <c r="K129" i="50"/>
  <c r="K133" i="50"/>
  <c r="K137" i="50"/>
  <c r="K219" i="50"/>
  <c r="K226" i="50"/>
  <c r="K230" i="50"/>
  <c r="K234" i="50"/>
  <c r="K238" i="50"/>
  <c r="K242" i="50"/>
  <c r="K283" i="50"/>
  <c r="K288" i="50"/>
  <c r="K291" i="50"/>
  <c r="K295" i="50"/>
  <c r="K299" i="50"/>
  <c r="K24" i="50"/>
  <c r="K42" i="50"/>
  <c r="K47" i="50"/>
  <c r="K51" i="50"/>
  <c r="K55" i="50"/>
  <c r="K83" i="50"/>
  <c r="K87" i="50"/>
  <c r="K91" i="50"/>
  <c r="K95" i="50"/>
  <c r="K101" i="50"/>
  <c r="K105" i="50"/>
  <c r="K118" i="50"/>
  <c r="K121" i="50"/>
  <c r="K134" i="50"/>
  <c r="K161" i="50"/>
  <c r="K166" i="50"/>
  <c r="K170" i="50"/>
  <c r="K198" i="50"/>
  <c r="K218" i="50"/>
  <c r="K222" i="50"/>
  <c r="K227" i="50"/>
  <c r="K231" i="50"/>
  <c r="K235" i="50"/>
  <c r="K239" i="50"/>
  <c r="K255" i="50"/>
  <c r="K259" i="50"/>
  <c r="K263" i="50"/>
  <c r="K267" i="50"/>
  <c r="K284" i="50"/>
  <c r="K292" i="50"/>
  <c r="K296" i="50"/>
  <c r="K305" i="50"/>
  <c r="K319" i="50"/>
  <c r="K331" i="50"/>
  <c r="K335" i="50"/>
  <c r="K9" i="50"/>
  <c r="K13" i="50"/>
  <c r="K17" i="50"/>
  <c r="K23" i="50"/>
  <c r="K26" i="50"/>
  <c r="K31" i="50"/>
  <c r="K63" i="50"/>
  <c r="K67" i="50"/>
  <c r="K74" i="50"/>
  <c r="K78" i="50"/>
  <c r="K110" i="50"/>
  <c r="K126" i="50"/>
  <c r="K141" i="50"/>
  <c r="K145" i="50"/>
  <c r="K149" i="50"/>
  <c r="K153" i="50"/>
  <c r="K177" i="50"/>
  <c r="K181" i="50"/>
  <c r="K205" i="50"/>
  <c r="K211" i="50"/>
  <c r="K214" i="50"/>
  <c r="K248" i="50"/>
  <c r="K275" i="50"/>
  <c r="K304" i="50"/>
  <c r="K308" i="50"/>
  <c r="K312" i="50"/>
  <c r="K327" i="50"/>
  <c r="K340" i="50"/>
  <c r="K344" i="50"/>
  <c r="K348" i="50"/>
  <c r="K352" i="50"/>
  <c r="K30" i="50"/>
  <c r="K34" i="50"/>
  <c r="K52" i="50"/>
  <c r="K62" i="50"/>
  <c r="K70" i="50"/>
  <c r="K75" i="50"/>
  <c r="K88" i="50"/>
  <c r="K100" i="50"/>
  <c r="K104" i="50"/>
  <c r="K120" i="50"/>
  <c r="K135" i="50"/>
  <c r="K138" i="50"/>
  <c r="K142" i="50"/>
  <c r="K146" i="50"/>
  <c r="K150" i="50"/>
  <c r="K171" i="50"/>
  <c r="K189" i="50"/>
  <c r="K206" i="50"/>
  <c r="K236" i="50"/>
  <c r="K251" i="50"/>
  <c r="K262" i="50"/>
  <c r="K266" i="50"/>
  <c r="K272" i="50"/>
  <c r="K276" i="50"/>
  <c r="K324" i="50"/>
  <c r="K334" i="50"/>
  <c r="K339" i="50"/>
  <c r="K343" i="50"/>
  <c r="K347" i="50"/>
  <c r="K351" i="50"/>
  <c r="K186" i="50"/>
  <c r="K185" i="50"/>
  <c r="K12" i="50"/>
  <c r="K16" i="50"/>
  <c r="K36" i="50"/>
  <c r="K41" i="50"/>
  <c r="K60" i="50"/>
  <c r="K80" i="50"/>
  <c r="K85" i="50"/>
  <c r="K112" i="50"/>
  <c r="K115" i="50"/>
  <c r="K123" i="50"/>
  <c r="K164" i="50"/>
  <c r="K180" i="50"/>
  <c r="K203" i="50"/>
  <c r="K221" i="50"/>
  <c r="K224" i="50"/>
  <c r="K281" i="50"/>
  <c r="K337" i="50"/>
  <c r="K15" i="50"/>
  <c r="K19" i="50"/>
  <c r="K21" i="50"/>
  <c r="K45" i="50"/>
  <c r="K49" i="50"/>
  <c r="K69" i="50"/>
  <c r="K72" i="50"/>
  <c r="K107" i="50"/>
  <c r="K128" i="50"/>
  <c r="K131" i="50"/>
  <c r="K140" i="50"/>
  <c r="K156" i="50"/>
  <c r="K159" i="50"/>
  <c r="K168" i="50"/>
  <c r="K175" i="50"/>
  <c r="K208" i="50"/>
  <c r="K216" i="50"/>
  <c r="K229" i="50"/>
  <c r="K233" i="50"/>
  <c r="K254" i="50"/>
  <c r="K269" i="50"/>
  <c r="K301" i="50"/>
  <c r="K318" i="50"/>
  <c r="K329" i="50"/>
  <c r="K342" i="50"/>
  <c r="K346" i="50"/>
  <c r="K7" i="50"/>
  <c r="K44" i="50"/>
  <c r="K56" i="50"/>
  <c r="K64" i="50"/>
  <c r="K81" i="50"/>
  <c r="K89" i="50"/>
  <c r="K92" i="50"/>
  <c r="K99" i="50"/>
  <c r="K111" i="50"/>
  <c r="K116" i="50"/>
  <c r="K127" i="50"/>
  <c r="K132" i="50"/>
  <c r="K144" i="50"/>
  <c r="K147" i="50"/>
  <c r="K167" i="50"/>
  <c r="K172" i="50"/>
  <c r="K184" i="50"/>
  <c r="K187" i="50"/>
  <c r="K191" i="50"/>
  <c r="K196" i="50"/>
  <c r="K207" i="50"/>
  <c r="K217" i="50"/>
  <c r="K220" i="50"/>
  <c r="K225" i="50"/>
  <c r="K228" i="50"/>
  <c r="K240" i="50"/>
  <c r="K258" i="50"/>
  <c r="K261" i="50"/>
  <c r="K274" i="50"/>
  <c r="K277" i="50"/>
  <c r="K289" i="50"/>
  <c r="K293" i="50"/>
  <c r="K306" i="50"/>
  <c r="K309" i="50"/>
  <c r="K326" i="50"/>
  <c r="K338" i="50"/>
  <c r="K341" i="50"/>
  <c r="K353" i="50"/>
  <c r="K11" i="50"/>
  <c r="K32" i="50"/>
  <c r="K37" i="50"/>
  <c r="K40" i="50"/>
  <c r="K48" i="50"/>
  <c r="K53" i="50"/>
  <c r="K61" i="50"/>
  <c r="K68" i="50"/>
  <c r="K73" i="50"/>
  <c r="K76" i="50"/>
  <c r="K84" i="50"/>
  <c r="K96" i="50"/>
  <c r="K103" i="50"/>
  <c r="K108" i="50"/>
  <c r="K124" i="50"/>
  <c r="K136" i="50"/>
  <c r="K139" i="50"/>
  <c r="K151" i="50"/>
  <c r="K160" i="50"/>
  <c r="K163" i="50"/>
  <c r="K176" i="50"/>
  <c r="K179" i="50"/>
  <c r="K199" i="50"/>
  <c r="K204" i="50"/>
  <c r="K232" i="50"/>
  <c r="K237" i="50"/>
  <c r="K249" i="50"/>
  <c r="K265" i="50"/>
  <c r="K270" i="50"/>
  <c r="K282" i="50"/>
  <c r="K285" i="50"/>
  <c r="K297" i="50"/>
  <c r="K302" i="50"/>
  <c r="K314" i="50"/>
  <c r="K317" i="50"/>
  <c r="K330" i="50"/>
  <c r="K333" i="50"/>
  <c r="K345" i="50"/>
  <c r="K350" i="50"/>
  <c r="K8" i="50"/>
  <c r="K20" i="50"/>
  <c r="G3" i="50" l="1"/>
  <c r="J169" i="56"/>
  <c r="K169" i="56" s="1"/>
  <c r="I169" i="56"/>
  <c r="J167" i="56"/>
  <c r="I167" i="56"/>
  <c r="J166" i="56"/>
  <c r="I166" i="56"/>
  <c r="J165" i="56"/>
  <c r="I165" i="56"/>
  <c r="J164" i="56"/>
  <c r="I164" i="56"/>
  <c r="J163" i="56"/>
  <c r="I163" i="56"/>
  <c r="J162" i="56"/>
  <c r="I162" i="56"/>
  <c r="J161" i="56"/>
  <c r="K161" i="56" s="1"/>
  <c r="I161" i="56"/>
  <c r="J160" i="56"/>
  <c r="I160" i="56"/>
  <c r="J159" i="56"/>
  <c r="I159" i="56"/>
  <c r="J158" i="56"/>
  <c r="I158" i="56"/>
  <c r="J156" i="56"/>
  <c r="I156" i="56"/>
  <c r="J155" i="56"/>
  <c r="I155" i="56"/>
  <c r="J154" i="56"/>
  <c r="I154" i="56"/>
  <c r="J153" i="56"/>
  <c r="I153" i="56"/>
  <c r="J152" i="56"/>
  <c r="I152" i="56"/>
  <c r="J151" i="56"/>
  <c r="I151" i="56"/>
  <c r="J150" i="56"/>
  <c r="I150" i="56"/>
  <c r="J149" i="56"/>
  <c r="I149" i="56"/>
  <c r="J148" i="56"/>
  <c r="I148" i="56"/>
  <c r="J147" i="56"/>
  <c r="I147" i="56"/>
  <c r="J146" i="56"/>
  <c r="I146" i="56"/>
  <c r="J145" i="56"/>
  <c r="I145" i="56"/>
  <c r="J144" i="56"/>
  <c r="I144" i="56"/>
  <c r="J143" i="56"/>
  <c r="I143" i="56"/>
  <c r="J142" i="56"/>
  <c r="I142" i="56"/>
  <c r="J141" i="56"/>
  <c r="I141" i="56"/>
  <c r="J140" i="56"/>
  <c r="I140" i="56"/>
  <c r="J139" i="56"/>
  <c r="I139" i="56"/>
  <c r="J138" i="56"/>
  <c r="I138" i="56"/>
  <c r="J137" i="56"/>
  <c r="I137" i="56"/>
  <c r="J136" i="56"/>
  <c r="I136" i="56"/>
  <c r="J135" i="56"/>
  <c r="I135" i="56"/>
  <c r="J134" i="56"/>
  <c r="I134" i="56"/>
  <c r="J133" i="56"/>
  <c r="K133" i="56" s="1"/>
  <c r="I133" i="56"/>
  <c r="J132" i="56"/>
  <c r="I132" i="56"/>
  <c r="J131" i="56"/>
  <c r="I131" i="56"/>
  <c r="J130" i="56"/>
  <c r="I130" i="56"/>
  <c r="J129" i="56"/>
  <c r="I129" i="56"/>
  <c r="J128" i="56"/>
  <c r="I128" i="56"/>
  <c r="J127" i="56"/>
  <c r="I127" i="56"/>
  <c r="J125" i="56"/>
  <c r="I125" i="56"/>
  <c r="J124" i="56"/>
  <c r="I124" i="56"/>
  <c r="J123" i="56"/>
  <c r="I123" i="56"/>
  <c r="J122" i="56"/>
  <c r="I122" i="56"/>
  <c r="J121" i="56"/>
  <c r="I121" i="56"/>
  <c r="J120" i="56"/>
  <c r="I120" i="56"/>
  <c r="J119" i="56"/>
  <c r="I119" i="56"/>
  <c r="J118" i="56"/>
  <c r="I118" i="56"/>
  <c r="J117" i="56"/>
  <c r="I117" i="56"/>
  <c r="J116" i="56"/>
  <c r="I116" i="56"/>
  <c r="J115" i="56"/>
  <c r="I115" i="56"/>
  <c r="J114" i="56"/>
  <c r="I114" i="56"/>
  <c r="J113" i="56"/>
  <c r="I113" i="56"/>
  <c r="J112" i="56"/>
  <c r="I112" i="56"/>
  <c r="J111" i="56"/>
  <c r="I111" i="56"/>
  <c r="J110" i="56"/>
  <c r="I110" i="56"/>
  <c r="J109" i="56"/>
  <c r="I109" i="56"/>
  <c r="J108" i="56"/>
  <c r="I108" i="56"/>
  <c r="J107" i="56"/>
  <c r="I107" i="56"/>
  <c r="J105" i="56"/>
  <c r="I105" i="56"/>
  <c r="J104" i="56"/>
  <c r="I104" i="56"/>
  <c r="J103" i="56"/>
  <c r="I103" i="56"/>
  <c r="J102" i="56"/>
  <c r="I102" i="56"/>
  <c r="J101" i="56"/>
  <c r="I101" i="56"/>
  <c r="J100" i="56"/>
  <c r="I100" i="56"/>
  <c r="J99" i="56"/>
  <c r="I99" i="56"/>
  <c r="J98" i="56"/>
  <c r="I98" i="56"/>
  <c r="J97" i="56"/>
  <c r="I97" i="56"/>
  <c r="J96" i="56"/>
  <c r="I96" i="56"/>
  <c r="J95" i="56"/>
  <c r="I95" i="56"/>
  <c r="J94" i="56"/>
  <c r="I94" i="56"/>
  <c r="J93" i="56"/>
  <c r="I93" i="56"/>
  <c r="J92" i="56"/>
  <c r="I92" i="56"/>
  <c r="J91" i="56"/>
  <c r="I91" i="56"/>
  <c r="J90" i="56"/>
  <c r="I90" i="56"/>
  <c r="J89" i="56"/>
  <c r="I89" i="56"/>
  <c r="J88" i="56"/>
  <c r="I88" i="56"/>
  <c r="J87" i="56"/>
  <c r="I87" i="56"/>
  <c r="J86" i="56"/>
  <c r="I86" i="56"/>
  <c r="J85" i="56"/>
  <c r="K85" i="56" s="1"/>
  <c r="I85" i="56"/>
  <c r="J84" i="56"/>
  <c r="I84" i="56"/>
  <c r="J83" i="56"/>
  <c r="I83" i="56"/>
  <c r="J82" i="56"/>
  <c r="I82" i="56"/>
  <c r="J81" i="56"/>
  <c r="I81" i="56"/>
  <c r="J80" i="56"/>
  <c r="I80" i="56"/>
  <c r="J79" i="56"/>
  <c r="I79" i="56"/>
  <c r="J78" i="56"/>
  <c r="I78" i="56"/>
  <c r="K78" i="56" s="1"/>
  <c r="J77" i="56"/>
  <c r="I77" i="56"/>
  <c r="J76" i="56"/>
  <c r="I76" i="56"/>
  <c r="K76" i="56" s="1"/>
  <c r="J75" i="56"/>
  <c r="I75" i="56"/>
  <c r="K75" i="56" s="1"/>
  <c r="J74" i="56"/>
  <c r="I74" i="56"/>
  <c r="K74" i="56" s="1"/>
  <c r="J73" i="56"/>
  <c r="I73" i="56"/>
  <c r="K73" i="56" s="1"/>
  <c r="J71" i="56"/>
  <c r="I71" i="56"/>
  <c r="J69" i="56"/>
  <c r="I69" i="56"/>
  <c r="J68" i="56"/>
  <c r="I68" i="56"/>
  <c r="K68" i="56" s="1"/>
  <c r="J67" i="56"/>
  <c r="I67" i="56"/>
  <c r="K67" i="56" s="1"/>
  <c r="J66" i="56"/>
  <c r="I66" i="56"/>
  <c r="K66" i="56" s="1"/>
  <c r="J65" i="56"/>
  <c r="I65" i="56"/>
  <c r="J64" i="56"/>
  <c r="I64" i="56"/>
  <c r="J63" i="56"/>
  <c r="I63" i="56"/>
  <c r="J62" i="56"/>
  <c r="I62" i="56"/>
  <c r="J61" i="56"/>
  <c r="I61" i="56"/>
  <c r="J59" i="56"/>
  <c r="I59" i="56"/>
  <c r="J58" i="56"/>
  <c r="I58" i="56"/>
  <c r="J57" i="56"/>
  <c r="I57" i="56"/>
  <c r="K57" i="56" s="1"/>
  <c r="J56" i="56"/>
  <c r="I56" i="56"/>
  <c r="K56" i="56" s="1"/>
  <c r="J55" i="56"/>
  <c r="I55" i="56"/>
  <c r="K55" i="56" s="1"/>
  <c r="J54" i="56"/>
  <c r="I54" i="56"/>
  <c r="K54" i="56" s="1"/>
  <c r="J53" i="56"/>
  <c r="I53" i="56"/>
  <c r="J52" i="56"/>
  <c r="I52" i="56"/>
  <c r="J51" i="56"/>
  <c r="I51" i="56"/>
  <c r="K51" i="56" s="1"/>
  <c r="J50" i="56"/>
  <c r="I50" i="56"/>
  <c r="J49" i="56"/>
  <c r="I49" i="56"/>
  <c r="K49" i="56" s="1"/>
  <c r="J48" i="56"/>
  <c r="I48" i="56"/>
  <c r="J47" i="56"/>
  <c r="I47" i="56"/>
  <c r="K47" i="56" s="1"/>
  <c r="J46" i="56"/>
  <c r="I46" i="56"/>
  <c r="J45" i="56"/>
  <c r="I45" i="56"/>
  <c r="J44" i="56"/>
  <c r="I44" i="56"/>
  <c r="J42" i="56"/>
  <c r="I42" i="56"/>
  <c r="K42" i="56" s="1"/>
  <c r="J41" i="56"/>
  <c r="I41" i="56"/>
  <c r="K41" i="56" s="1"/>
  <c r="J40" i="56"/>
  <c r="I40" i="56"/>
  <c r="J39" i="56"/>
  <c r="I39" i="56"/>
  <c r="K39" i="56" s="1"/>
  <c r="J38" i="56"/>
  <c r="I38" i="56"/>
  <c r="J37" i="56"/>
  <c r="I37" i="56"/>
  <c r="J36" i="56"/>
  <c r="I36" i="56"/>
  <c r="J35" i="56"/>
  <c r="I35" i="56"/>
  <c r="J34" i="56"/>
  <c r="I34" i="56"/>
  <c r="K34" i="56" s="1"/>
  <c r="J33" i="56"/>
  <c r="I33" i="56"/>
  <c r="J31" i="56"/>
  <c r="I31" i="56"/>
  <c r="J30" i="56"/>
  <c r="I30" i="56"/>
  <c r="J29" i="56"/>
  <c r="I29" i="56"/>
  <c r="J28" i="56"/>
  <c r="I28" i="56"/>
  <c r="J27" i="56"/>
  <c r="I27" i="56"/>
  <c r="J26" i="56"/>
  <c r="I26" i="56"/>
  <c r="J25" i="56"/>
  <c r="I25" i="56"/>
  <c r="J24" i="56"/>
  <c r="I24" i="56"/>
  <c r="J23" i="56"/>
  <c r="I23" i="56"/>
  <c r="J22" i="56"/>
  <c r="I22" i="56"/>
  <c r="J21" i="56"/>
  <c r="I21" i="56"/>
  <c r="J20" i="56"/>
  <c r="I20" i="56"/>
  <c r="J19" i="56"/>
  <c r="I19" i="56"/>
  <c r="J18" i="56"/>
  <c r="I18" i="56"/>
  <c r="K18" i="56" s="1"/>
  <c r="J17" i="56"/>
  <c r="I17" i="56"/>
  <c r="J16" i="56"/>
  <c r="I16" i="56"/>
  <c r="K16" i="56" s="1"/>
  <c r="J15" i="56"/>
  <c r="I15" i="56"/>
  <c r="J14" i="56"/>
  <c r="I14" i="56"/>
  <c r="K14" i="56" s="1"/>
  <c r="J13" i="56"/>
  <c r="I13" i="56"/>
  <c r="J12" i="56"/>
  <c r="I12" i="56"/>
  <c r="K12" i="56" s="1"/>
  <c r="J11" i="56"/>
  <c r="I11" i="56"/>
  <c r="J10" i="56"/>
  <c r="I10" i="56"/>
  <c r="J9" i="56"/>
  <c r="I9" i="56"/>
  <c r="J8" i="56"/>
  <c r="I8" i="56"/>
  <c r="J6" i="56"/>
  <c r="I6" i="56"/>
  <c r="G3" i="56"/>
  <c r="J266" i="2"/>
  <c r="I266" i="2"/>
  <c r="J265" i="2"/>
  <c r="I265" i="2"/>
  <c r="J264" i="2"/>
  <c r="I264" i="2"/>
  <c r="J263" i="2"/>
  <c r="I263" i="2"/>
  <c r="J261" i="2"/>
  <c r="I261" i="2"/>
  <c r="J260" i="2"/>
  <c r="I260" i="2"/>
  <c r="K260" i="2" s="1"/>
  <c r="J259" i="2"/>
  <c r="I259" i="2"/>
  <c r="K259" i="2" s="1"/>
  <c r="J258" i="2"/>
  <c r="I258" i="2"/>
  <c r="J257" i="2"/>
  <c r="I257" i="2"/>
  <c r="K257" i="2" s="1"/>
  <c r="J256" i="2"/>
  <c r="I256" i="2"/>
  <c r="J255" i="2"/>
  <c r="I255" i="2"/>
  <c r="J253" i="2"/>
  <c r="I253" i="2"/>
  <c r="K253" i="2" s="1"/>
  <c r="J252" i="2"/>
  <c r="I252" i="2"/>
  <c r="J251" i="2"/>
  <c r="I251" i="2"/>
  <c r="K251" i="2" s="1"/>
  <c r="J250" i="2"/>
  <c r="I250" i="2"/>
  <c r="J249" i="2"/>
  <c r="I249" i="2"/>
  <c r="K249" i="2" s="1"/>
  <c r="J248" i="2"/>
  <c r="I248" i="2"/>
  <c r="J247" i="2"/>
  <c r="I247" i="2"/>
  <c r="K247" i="2" s="1"/>
  <c r="J246" i="2"/>
  <c r="I246" i="2"/>
  <c r="J245" i="2"/>
  <c r="I245" i="2"/>
  <c r="K245" i="2" s="1"/>
  <c r="J244" i="2"/>
  <c r="I244" i="2"/>
  <c r="K244" i="2" s="1"/>
  <c r="J243" i="2"/>
  <c r="I243" i="2"/>
  <c r="J242" i="2"/>
  <c r="I242" i="2"/>
  <c r="K241" i="2"/>
  <c r="J241" i="2"/>
  <c r="I241" i="2"/>
  <c r="J240" i="2"/>
  <c r="I240" i="2"/>
  <c r="J238" i="2"/>
  <c r="I238" i="2"/>
  <c r="J237" i="2"/>
  <c r="I237" i="2"/>
  <c r="J236" i="2"/>
  <c r="I236" i="2"/>
  <c r="J235" i="2"/>
  <c r="I235" i="2"/>
  <c r="J233" i="2"/>
  <c r="I233" i="2"/>
  <c r="K233" i="2" s="1"/>
  <c r="J232" i="2"/>
  <c r="I232" i="2"/>
  <c r="J231" i="2"/>
  <c r="I231" i="2"/>
  <c r="K231" i="2" s="1"/>
  <c r="J230" i="2"/>
  <c r="I230" i="2"/>
  <c r="J229" i="2"/>
  <c r="I229" i="2"/>
  <c r="K229" i="2" s="1"/>
  <c r="J228" i="2"/>
  <c r="I228" i="2"/>
  <c r="K228" i="2" s="1"/>
  <c r="J227" i="2"/>
  <c r="I227" i="2"/>
  <c r="J226" i="2"/>
  <c r="I226" i="2"/>
  <c r="J225" i="2"/>
  <c r="K225" i="2" s="1"/>
  <c r="I225" i="2"/>
  <c r="J224" i="2"/>
  <c r="I224" i="2"/>
  <c r="J223" i="2"/>
  <c r="I223" i="2"/>
  <c r="J222" i="2"/>
  <c r="I222" i="2"/>
  <c r="J221" i="2"/>
  <c r="I221" i="2"/>
  <c r="K221" i="2" s="1"/>
  <c r="J220" i="2"/>
  <c r="I220" i="2"/>
  <c r="J219" i="2"/>
  <c r="I219" i="2"/>
  <c r="K219" i="2" s="1"/>
  <c r="J218" i="2"/>
  <c r="I218" i="2"/>
  <c r="J217" i="2"/>
  <c r="I217" i="2"/>
  <c r="K217" i="2" s="1"/>
  <c r="J216" i="2"/>
  <c r="I216" i="2"/>
  <c r="J215" i="2"/>
  <c r="I215" i="2"/>
  <c r="K215" i="2" s="1"/>
  <c r="J214" i="2"/>
  <c r="I214" i="2"/>
  <c r="J213" i="2"/>
  <c r="I213" i="2"/>
  <c r="K213" i="2" s="1"/>
  <c r="J212" i="2"/>
  <c r="I212" i="2"/>
  <c r="J209" i="2"/>
  <c r="I209" i="2"/>
  <c r="J208" i="2"/>
  <c r="I208" i="2"/>
  <c r="J207" i="2"/>
  <c r="I207" i="2"/>
  <c r="J206" i="2"/>
  <c r="I206" i="2"/>
  <c r="J205" i="2"/>
  <c r="I205" i="2"/>
  <c r="J203" i="2"/>
  <c r="I203" i="2"/>
  <c r="J202" i="2"/>
  <c r="I202" i="2"/>
  <c r="K202" i="2" s="1"/>
  <c r="J201" i="2"/>
  <c r="I201" i="2"/>
  <c r="J200" i="2"/>
  <c r="I200" i="2"/>
  <c r="J199" i="2"/>
  <c r="I199" i="2"/>
  <c r="J198" i="2"/>
  <c r="I198" i="2"/>
  <c r="J196" i="2"/>
  <c r="I196" i="2"/>
  <c r="J195" i="2"/>
  <c r="I195" i="2"/>
  <c r="J194" i="2"/>
  <c r="I194" i="2"/>
  <c r="J193" i="2"/>
  <c r="I193" i="2"/>
  <c r="J192" i="2"/>
  <c r="I192" i="2"/>
  <c r="J191" i="2"/>
  <c r="I191" i="2"/>
  <c r="J190" i="2"/>
  <c r="I190" i="2"/>
  <c r="J189" i="2"/>
  <c r="I189" i="2"/>
  <c r="J187" i="2"/>
  <c r="I187" i="2"/>
  <c r="J186" i="2"/>
  <c r="I186" i="2"/>
  <c r="J184" i="2"/>
  <c r="I184" i="2"/>
  <c r="J183" i="2"/>
  <c r="I183" i="2"/>
  <c r="J182" i="2"/>
  <c r="I182" i="2"/>
  <c r="J181" i="2"/>
  <c r="I181" i="2"/>
  <c r="J180" i="2"/>
  <c r="I180" i="2"/>
  <c r="J179" i="2"/>
  <c r="I179" i="2"/>
  <c r="J178" i="2"/>
  <c r="I178" i="2"/>
  <c r="J177" i="2"/>
  <c r="I177" i="2"/>
  <c r="J176" i="2"/>
  <c r="I176" i="2"/>
  <c r="J175" i="2"/>
  <c r="I175" i="2"/>
  <c r="J174" i="2"/>
  <c r="I174" i="2"/>
  <c r="J173" i="2"/>
  <c r="I173" i="2"/>
  <c r="J172" i="2"/>
  <c r="I172" i="2"/>
  <c r="J171" i="2"/>
  <c r="I171" i="2"/>
  <c r="J170" i="2"/>
  <c r="I170" i="2"/>
  <c r="J169" i="2"/>
  <c r="I169" i="2"/>
  <c r="K169" i="2" s="1"/>
  <c r="J168" i="2"/>
  <c r="I168" i="2"/>
  <c r="J167" i="2"/>
  <c r="I167" i="2"/>
  <c r="J166" i="2"/>
  <c r="I166" i="2"/>
  <c r="J164" i="2"/>
  <c r="I164" i="2"/>
  <c r="J163" i="2"/>
  <c r="I163" i="2"/>
  <c r="K163" i="2" s="1"/>
  <c r="J162" i="2"/>
  <c r="I162" i="2"/>
  <c r="J161" i="2"/>
  <c r="I161" i="2"/>
  <c r="K161" i="2" s="1"/>
  <c r="J160" i="2"/>
  <c r="I160" i="2"/>
  <c r="J159" i="2"/>
  <c r="I159" i="2"/>
  <c r="K159" i="2" s="1"/>
  <c r="J158" i="2"/>
  <c r="I158" i="2"/>
  <c r="J157" i="2"/>
  <c r="I157" i="2"/>
  <c r="K157" i="2" s="1"/>
  <c r="J156" i="2"/>
  <c r="I156" i="2"/>
  <c r="J155" i="2"/>
  <c r="I155" i="2"/>
  <c r="J154" i="2"/>
  <c r="I154" i="2"/>
  <c r="J153" i="2"/>
  <c r="I153" i="2"/>
  <c r="K153" i="2" s="1"/>
  <c r="J151" i="2"/>
  <c r="I151" i="2"/>
  <c r="K151" i="2" s="1"/>
  <c r="J150" i="2"/>
  <c r="I150" i="2"/>
  <c r="J149" i="2"/>
  <c r="I149" i="2"/>
  <c r="J148" i="2"/>
  <c r="I148" i="2"/>
  <c r="J147" i="2"/>
  <c r="I147" i="2"/>
  <c r="K147" i="2" s="1"/>
  <c r="J144" i="2"/>
  <c r="I144" i="2"/>
  <c r="J143" i="2"/>
  <c r="I143" i="2"/>
  <c r="K143" i="2" s="1"/>
  <c r="J142" i="2"/>
  <c r="I142" i="2"/>
  <c r="J141" i="2"/>
  <c r="I141" i="2"/>
  <c r="K141" i="2" s="1"/>
  <c r="J140" i="2"/>
  <c r="I140" i="2"/>
  <c r="J139" i="2"/>
  <c r="I139" i="2"/>
  <c r="J138" i="2"/>
  <c r="I138" i="2"/>
  <c r="J137" i="2"/>
  <c r="I137" i="2"/>
  <c r="K137" i="2" s="1"/>
  <c r="J136" i="2"/>
  <c r="I136" i="2"/>
  <c r="J135" i="2"/>
  <c r="I135" i="2"/>
  <c r="K135" i="2" s="1"/>
  <c r="J134" i="2"/>
  <c r="I134" i="2"/>
  <c r="J132" i="2"/>
  <c r="I132" i="2"/>
  <c r="J131" i="2"/>
  <c r="I131" i="2"/>
  <c r="J130" i="2"/>
  <c r="I130" i="2"/>
  <c r="J128" i="2"/>
  <c r="K128" i="2" s="1"/>
  <c r="I128" i="2"/>
  <c r="J126" i="2"/>
  <c r="I126" i="2"/>
  <c r="J125" i="2"/>
  <c r="I125" i="2"/>
  <c r="J124" i="2"/>
  <c r="I124" i="2"/>
  <c r="J123" i="2"/>
  <c r="I123" i="2"/>
  <c r="J122" i="2"/>
  <c r="I122" i="2"/>
  <c r="J121" i="2"/>
  <c r="I121" i="2"/>
  <c r="J120" i="2"/>
  <c r="I120" i="2"/>
  <c r="J119" i="2"/>
  <c r="I119" i="2"/>
  <c r="J117" i="2"/>
  <c r="I117" i="2"/>
  <c r="J116" i="2"/>
  <c r="I116" i="2"/>
  <c r="J115" i="2"/>
  <c r="I115" i="2"/>
  <c r="J114" i="2"/>
  <c r="I114" i="2"/>
  <c r="J113" i="2"/>
  <c r="I113" i="2"/>
  <c r="J112" i="2"/>
  <c r="I112" i="2"/>
  <c r="J111" i="2"/>
  <c r="I111" i="2"/>
  <c r="J110" i="2"/>
  <c r="I110" i="2"/>
  <c r="J109" i="2"/>
  <c r="I109" i="2"/>
  <c r="J108" i="2"/>
  <c r="I108" i="2"/>
  <c r="J107" i="2"/>
  <c r="I107" i="2"/>
  <c r="J106" i="2"/>
  <c r="I106" i="2"/>
  <c r="J105" i="2"/>
  <c r="I105" i="2"/>
  <c r="J104" i="2"/>
  <c r="I104" i="2"/>
  <c r="J103" i="2"/>
  <c r="I103" i="2"/>
  <c r="J102" i="2"/>
  <c r="I102" i="2"/>
  <c r="J101" i="2"/>
  <c r="I101" i="2"/>
  <c r="J100" i="2"/>
  <c r="I100" i="2"/>
  <c r="J99" i="2"/>
  <c r="I99" i="2"/>
  <c r="J98" i="2"/>
  <c r="I98" i="2"/>
  <c r="J97" i="2"/>
  <c r="I97" i="2"/>
  <c r="J96" i="2"/>
  <c r="I96" i="2"/>
  <c r="J94" i="2"/>
  <c r="I94" i="2"/>
  <c r="J93" i="2"/>
  <c r="I93" i="2"/>
  <c r="J91" i="2"/>
  <c r="I91" i="2"/>
  <c r="J90" i="2"/>
  <c r="I90" i="2"/>
  <c r="J89" i="2"/>
  <c r="I89" i="2"/>
  <c r="J88" i="2"/>
  <c r="I88" i="2"/>
  <c r="J86" i="2"/>
  <c r="I86" i="2"/>
  <c r="J85" i="2"/>
  <c r="I85" i="2"/>
  <c r="J84" i="2"/>
  <c r="I84" i="2"/>
  <c r="J82" i="2"/>
  <c r="I82" i="2"/>
  <c r="J81" i="2"/>
  <c r="I81" i="2"/>
  <c r="J78" i="2"/>
  <c r="I78" i="2"/>
  <c r="J77" i="2"/>
  <c r="I77" i="2"/>
  <c r="J76" i="2"/>
  <c r="I76" i="2"/>
  <c r="J75" i="2"/>
  <c r="I75" i="2"/>
  <c r="J74" i="2"/>
  <c r="I74" i="2"/>
  <c r="J73" i="2"/>
  <c r="I73" i="2"/>
  <c r="J72" i="2"/>
  <c r="I72" i="2"/>
  <c r="J71" i="2"/>
  <c r="I71" i="2"/>
  <c r="J70" i="2"/>
  <c r="I70" i="2"/>
  <c r="J68" i="2"/>
  <c r="I68" i="2"/>
  <c r="J67" i="2"/>
  <c r="I67" i="2"/>
  <c r="J66" i="2"/>
  <c r="I66" i="2"/>
  <c r="J65" i="2"/>
  <c r="I65" i="2"/>
  <c r="J64" i="2"/>
  <c r="I64" i="2"/>
  <c r="J63" i="2"/>
  <c r="I63" i="2"/>
  <c r="J62" i="2"/>
  <c r="I62" i="2"/>
  <c r="J61" i="2"/>
  <c r="I61" i="2"/>
  <c r="J60" i="2"/>
  <c r="I60" i="2"/>
  <c r="K60" i="2" s="1"/>
  <c r="J59" i="2"/>
  <c r="I59" i="2"/>
  <c r="J58" i="2"/>
  <c r="I58" i="2"/>
  <c r="J57" i="2"/>
  <c r="I57" i="2"/>
  <c r="K57" i="2" s="1"/>
  <c r="J56" i="2"/>
  <c r="I56" i="2"/>
  <c r="J54" i="2"/>
  <c r="I54" i="2"/>
  <c r="J53" i="2"/>
  <c r="I53" i="2"/>
  <c r="K53" i="2" s="1"/>
  <c r="J52" i="2"/>
  <c r="I52" i="2"/>
  <c r="J51" i="2"/>
  <c r="I51" i="2"/>
  <c r="K51" i="2" s="1"/>
  <c r="J50" i="2"/>
  <c r="I50" i="2"/>
  <c r="J49" i="2"/>
  <c r="I49" i="2"/>
  <c r="K49" i="2" s="1"/>
  <c r="J48" i="2"/>
  <c r="I48" i="2"/>
  <c r="J47" i="2"/>
  <c r="I47" i="2"/>
  <c r="K47" i="2" s="1"/>
  <c r="J46" i="2"/>
  <c r="I46" i="2"/>
  <c r="J45" i="2"/>
  <c r="I45" i="2"/>
  <c r="K45" i="2" s="1"/>
  <c r="J44" i="2"/>
  <c r="I44" i="2"/>
  <c r="J43" i="2"/>
  <c r="I43" i="2"/>
  <c r="J42" i="2"/>
  <c r="I42" i="2"/>
  <c r="J41" i="2"/>
  <c r="I41" i="2"/>
  <c r="K41" i="2" s="1"/>
  <c r="J40" i="2"/>
  <c r="I40" i="2"/>
  <c r="J39" i="2"/>
  <c r="I39" i="2"/>
  <c r="K39" i="2" s="1"/>
  <c r="J38" i="2"/>
  <c r="I38" i="2"/>
  <c r="J37" i="2"/>
  <c r="I37" i="2"/>
  <c r="K37" i="2" s="1"/>
  <c r="J36" i="2"/>
  <c r="I36" i="2"/>
  <c r="J35" i="2"/>
  <c r="I35" i="2"/>
  <c r="K35" i="2" s="1"/>
  <c r="J34" i="2"/>
  <c r="I34" i="2"/>
  <c r="J33" i="2"/>
  <c r="I33" i="2"/>
  <c r="K33" i="2" s="1"/>
  <c r="J31" i="2"/>
  <c r="I31" i="2"/>
  <c r="J30" i="2"/>
  <c r="I30" i="2"/>
  <c r="J28" i="2"/>
  <c r="I28" i="2"/>
  <c r="J27" i="2"/>
  <c r="I27" i="2"/>
  <c r="J26" i="2"/>
  <c r="I26" i="2"/>
  <c r="J25" i="2"/>
  <c r="I25" i="2"/>
  <c r="K25" i="2" s="1"/>
  <c r="J24" i="2"/>
  <c r="I24" i="2"/>
  <c r="J23" i="2"/>
  <c r="I23" i="2"/>
  <c r="J22" i="2"/>
  <c r="I22" i="2"/>
  <c r="K22" i="2" s="1"/>
  <c r="J21" i="2"/>
  <c r="I21" i="2"/>
  <c r="J20" i="2"/>
  <c r="I20" i="2"/>
  <c r="J19" i="2"/>
  <c r="I19" i="2"/>
  <c r="J18" i="2"/>
  <c r="I18" i="2"/>
  <c r="J17" i="2"/>
  <c r="I17" i="2"/>
  <c r="J16" i="2"/>
  <c r="I16" i="2"/>
  <c r="J15" i="2"/>
  <c r="I15" i="2"/>
  <c r="J14" i="2"/>
  <c r="I14" i="2"/>
  <c r="J13" i="2"/>
  <c r="I13" i="2"/>
  <c r="J12" i="2"/>
  <c r="I12" i="2"/>
  <c r="J11" i="2"/>
  <c r="I11" i="2"/>
  <c r="J10" i="2"/>
  <c r="I10" i="2"/>
  <c r="J9" i="2"/>
  <c r="I9" i="2"/>
  <c r="K9" i="2" s="1"/>
  <c r="J8" i="2"/>
  <c r="I8" i="2"/>
  <c r="J7" i="2"/>
  <c r="I7" i="2"/>
  <c r="J6" i="2"/>
  <c r="I6" i="2"/>
  <c r="J5" i="2"/>
  <c r="G3" i="2"/>
  <c r="K136" i="2" l="1"/>
  <c r="K170" i="2"/>
  <c r="K172" i="2"/>
  <c r="K194" i="2"/>
  <c r="K196" i="2"/>
  <c r="K199" i="2"/>
  <c r="K201" i="2"/>
  <c r="K11" i="2"/>
  <c r="K77" i="2"/>
  <c r="K81" i="2"/>
  <c r="K97" i="2"/>
  <c r="K99" i="2"/>
  <c r="K101" i="2"/>
  <c r="K103" i="2"/>
  <c r="K105" i="2"/>
  <c r="K117" i="2"/>
  <c r="K122" i="2"/>
  <c r="K124" i="2"/>
  <c r="K126" i="2"/>
  <c r="K220" i="2"/>
  <c r="K222" i="2"/>
  <c r="K236" i="2"/>
  <c r="K261" i="2"/>
  <c r="K13" i="56"/>
  <c r="K19" i="56"/>
  <c r="K23" i="56"/>
  <c r="K25" i="56"/>
  <c r="K97" i="56"/>
  <c r="K105" i="56"/>
  <c r="K108" i="56"/>
  <c r="K110" i="56"/>
  <c r="K114" i="56"/>
  <c r="K116" i="56"/>
  <c r="K118" i="56"/>
  <c r="K139" i="56"/>
  <c r="K143" i="56"/>
  <c r="K145" i="56"/>
  <c r="K151" i="56"/>
  <c r="K153" i="56"/>
  <c r="K162" i="56"/>
  <c r="K164" i="56"/>
  <c r="K160" i="2"/>
  <c r="K164" i="2"/>
  <c r="K173" i="2"/>
  <c r="K175" i="2"/>
  <c r="K177" i="2"/>
  <c r="K179" i="2"/>
  <c r="K181" i="2"/>
  <c r="K183" i="2"/>
  <c r="K189" i="2"/>
  <c r="K191" i="2"/>
  <c r="K193" i="2"/>
  <c r="K16" i="2"/>
  <c r="K40" i="2"/>
  <c r="K61" i="2"/>
  <c r="K63" i="2"/>
  <c r="K65" i="2"/>
  <c r="K67" i="2"/>
  <c r="K70" i="2"/>
  <c r="K74" i="2"/>
  <c r="K76" i="2"/>
  <c r="K106" i="2"/>
  <c r="K108" i="2"/>
  <c r="K110" i="2"/>
  <c r="K227" i="2"/>
  <c r="K242" i="2"/>
  <c r="K26" i="56"/>
  <c r="K28" i="56"/>
  <c r="K30" i="56"/>
  <c r="K33" i="56"/>
  <c r="K98" i="56"/>
  <c r="K104" i="56"/>
  <c r="K119" i="56"/>
  <c r="K121" i="56"/>
  <c r="K123" i="56"/>
  <c r="K128" i="56"/>
  <c r="K130" i="56"/>
  <c r="K132" i="56"/>
  <c r="K134" i="56"/>
  <c r="K136" i="56"/>
  <c r="K138" i="56"/>
  <c r="K140" i="56"/>
  <c r="K142" i="56"/>
  <c r="K144" i="56"/>
  <c r="K146" i="56"/>
  <c r="K148" i="56"/>
  <c r="K150" i="56"/>
  <c r="K152" i="56"/>
  <c r="K8" i="56"/>
  <c r="K10" i="56"/>
  <c r="K35" i="56"/>
  <c r="K45" i="56"/>
  <c r="K59" i="56"/>
  <c r="K62" i="56"/>
  <c r="K64" i="56"/>
  <c r="K79" i="56"/>
  <c r="K81" i="56"/>
  <c r="K83" i="56"/>
  <c r="K87" i="56"/>
  <c r="K89" i="56"/>
  <c r="K91" i="56"/>
  <c r="K95" i="56"/>
  <c r="K100" i="56"/>
  <c r="K102" i="56"/>
  <c r="K112" i="56"/>
  <c r="K155" i="56"/>
  <c r="K158" i="56"/>
  <c r="K160" i="56"/>
  <c r="K166" i="56"/>
  <c r="K20" i="56"/>
  <c r="K22" i="56"/>
  <c r="K24" i="56"/>
  <c r="K27" i="56"/>
  <c r="K31" i="56"/>
  <c r="K44" i="56"/>
  <c r="K46" i="56"/>
  <c r="K48" i="56"/>
  <c r="K50" i="56"/>
  <c r="K52" i="56"/>
  <c r="K107" i="56"/>
  <c r="K120" i="56"/>
  <c r="K122" i="56"/>
  <c r="K124" i="56"/>
  <c r="K127" i="56"/>
  <c r="K129" i="56"/>
  <c r="K131" i="56"/>
  <c r="K135" i="56"/>
  <c r="K137" i="56"/>
  <c r="K9" i="56"/>
  <c r="K11" i="56"/>
  <c r="K15" i="56"/>
  <c r="K17" i="56"/>
  <c r="K36" i="56"/>
  <c r="K38" i="56"/>
  <c r="K40" i="56"/>
  <c r="K58" i="56"/>
  <c r="K63" i="56"/>
  <c r="K65" i="56"/>
  <c r="K80" i="56"/>
  <c r="K82" i="56"/>
  <c r="K84" i="56"/>
  <c r="K86" i="56"/>
  <c r="K88" i="56"/>
  <c r="K90" i="56"/>
  <c r="K92" i="56"/>
  <c r="K94" i="56"/>
  <c r="K96" i="56"/>
  <c r="K99" i="56"/>
  <c r="K103" i="56"/>
  <c r="K111" i="56"/>
  <c r="K113" i="56"/>
  <c r="K115" i="56"/>
  <c r="K147" i="56"/>
  <c r="K154" i="56"/>
  <c r="K156" i="56"/>
  <c r="K159" i="56"/>
  <c r="K163" i="56"/>
  <c r="K167" i="56"/>
  <c r="K10" i="2"/>
  <c r="K12" i="2"/>
  <c r="K14" i="2"/>
  <c r="K27" i="2"/>
  <c r="K120" i="2"/>
  <c r="K155" i="2"/>
  <c r="K20" i="2"/>
  <c r="K26" i="2"/>
  <c r="K28" i="2"/>
  <c r="K38" i="2"/>
  <c r="K42" i="2"/>
  <c r="K44" i="2"/>
  <c r="K46" i="2"/>
  <c r="K58" i="2"/>
  <c r="K78" i="2"/>
  <c r="K90" i="2"/>
  <c r="K93" i="2"/>
  <c r="K119" i="2"/>
  <c r="K121" i="2"/>
  <c r="K125" i="2"/>
  <c r="K134" i="2"/>
  <c r="K138" i="2"/>
  <c r="K140" i="2"/>
  <c r="K142" i="2"/>
  <c r="K154" i="2"/>
  <c r="K156" i="2"/>
  <c r="K158" i="2"/>
  <c r="K167" i="2"/>
  <c r="K174" i="2"/>
  <c r="K195" i="2"/>
  <c r="K203" i="2"/>
  <c r="K206" i="2"/>
  <c r="K212" i="2"/>
  <c r="K226" i="2"/>
  <c r="K246" i="2"/>
  <c r="K258" i="2"/>
  <c r="K13" i="2"/>
  <c r="K15" i="2"/>
  <c r="K17" i="2"/>
  <c r="K19" i="2"/>
  <c r="K21" i="2"/>
  <c r="K23" i="2"/>
  <c r="K54" i="2"/>
  <c r="K62" i="2"/>
  <c r="K71" i="2"/>
  <c r="K73" i="2"/>
  <c r="K102" i="2"/>
  <c r="K109" i="2"/>
  <c r="K111" i="2"/>
  <c r="K113" i="2"/>
  <c r="K115" i="2"/>
  <c r="K182" i="2"/>
  <c r="K190" i="2"/>
  <c r="K198" i="2"/>
  <c r="K214" i="2"/>
  <c r="K218" i="2"/>
  <c r="K223" i="2"/>
  <c r="K230" i="2"/>
  <c r="K243" i="2"/>
  <c r="K250" i="2"/>
  <c r="K252" i="2"/>
  <c r="K255" i="2"/>
  <c r="K263" i="2"/>
  <c r="K125" i="56"/>
  <c r="K61" i="56"/>
  <c r="K8" i="2"/>
  <c r="K24" i="2"/>
  <c r="K59" i="2"/>
  <c r="K64" i="2"/>
  <c r="K68" i="2"/>
  <c r="K85" i="2"/>
  <c r="K88" i="2"/>
  <c r="K96" i="2"/>
  <c r="K100" i="2"/>
  <c r="K107" i="2"/>
  <c r="K112" i="2"/>
  <c r="K116" i="2"/>
  <c r="K149" i="2"/>
  <c r="K171" i="2"/>
  <c r="K176" i="2"/>
  <c r="K180" i="2"/>
  <c r="K208" i="2"/>
  <c r="K232" i="2"/>
  <c r="K248" i="2"/>
  <c r="K265" i="2"/>
  <c r="K77" i="56"/>
  <c r="K117" i="56"/>
  <c r="K165" i="56"/>
  <c r="K56" i="2"/>
  <c r="K75" i="2"/>
  <c r="K104" i="2"/>
  <c r="K132" i="2"/>
  <c r="K168" i="2"/>
  <c r="K184" i="2"/>
  <c r="K187" i="2"/>
  <c r="K192" i="2"/>
  <c r="K200" i="2"/>
  <c r="K224" i="2"/>
  <c r="K237" i="2"/>
  <c r="K240" i="2"/>
  <c r="K256" i="2"/>
  <c r="K6" i="56"/>
  <c r="K29" i="56"/>
  <c r="K101" i="56"/>
  <c r="K109" i="56"/>
  <c r="K149" i="56"/>
  <c r="K31" i="2"/>
  <c r="K36" i="2"/>
  <c r="K43" i="2"/>
  <c r="K48" i="2"/>
  <c r="K52" i="2"/>
  <c r="K72" i="2"/>
  <c r="K84" i="2"/>
  <c r="K89" i="2"/>
  <c r="K91" i="2"/>
  <c r="K123" i="2"/>
  <c r="K139" i="2"/>
  <c r="K144" i="2"/>
  <c r="K148" i="2"/>
  <c r="K205" i="2"/>
  <c r="K209" i="2"/>
  <c r="K216" i="2"/>
  <c r="K264" i="2"/>
  <c r="K21" i="56"/>
  <c r="K37" i="56"/>
  <c r="K53" i="56"/>
  <c r="K69" i="56"/>
  <c r="K93" i="56"/>
  <c r="K141" i="56"/>
  <c r="K71" i="56"/>
  <c r="K186" i="2"/>
  <c r="K238" i="2"/>
  <c r="K235" i="2"/>
  <c r="K86" i="2"/>
  <c r="K94" i="2"/>
  <c r="K207" i="2"/>
  <c r="K131" i="2"/>
  <c r="K150" i="2"/>
  <c r="K266" i="2"/>
  <c r="H7" i="2"/>
  <c r="H6" i="2"/>
  <c r="H8" i="2"/>
  <c r="H5" i="2"/>
  <c r="H7" i="56"/>
  <c r="H6" i="56"/>
  <c r="H8" i="56"/>
  <c r="H5" i="56"/>
  <c r="K7" i="2"/>
  <c r="K6" i="2"/>
  <c r="H5" i="50"/>
  <c r="H8" i="50"/>
  <c r="H7" i="50"/>
  <c r="H6" i="50"/>
  <c r="K166" i="2"/>
  <c r="K30" i="2"/>
  <c r="K18" i="2"/>
  <c r="K34" i="2"/>
  <c r="K50" i="2"/>
  <c r="K66" i="2"/>
  <c r="K82" i="2"/>
  <c r="K98" i="2"/>
  <c r="K114" i="2"/>
  <c r="K130" i="2"/>
  <c r="K162" i="2"/>
  <c r="K178" i="2"/>
  <c r="D7" i="10" l="1"/>
  <c r="D6" i="10"/>
  <c r="D5" i="10"/>
  <c r="D4" i="10"/>
  <c r="J1" i="10"/>
  <c r="I1" i="10"/>
  <c r="H1" i="10"/>
  <c r="G1" i="10"/>
  <c r="E1" i="10"/>
  <c r="D1" i="10"/>
  <c r="H38" i="14"/>
  <c r="G38" i="14"/>
  <c r="F38" i="14"/>
  <c r="E38" i="14"/>
  <c r="H31" i="14"/>
  <c r="G31" i="14"/>
  <c r="F31" i="14"/>
  <c r="E31" i="14"/>
  <c r="J7" i="10"/>
  <c r="I7" i="10"/>
  <c r="H7" i="10"/>
  <c r="G7" i="10"/>
  <c r="H4" i="56"/>
  <c r="F7" i="10" s="1"/>
  <c r="H35" i="14"/>
  <c r="G35" i="14"/>
  <c r="F35" i="14"/>
  <c r="E35" i="14"/>
  <c r="H28" i="14"/>
  <c r="G28" i="14"/>
  <c r="F28" i="14"/>
  <c r="E28" i="14"/>
  <c r="J4" i="10"/>
  <c r="I4" i="10"/>
  <c r="H4" i="10"/>
  <c r="I5" i="2"/>
  <c r="K5" i="2" s="1"/>
  <c r="G4" i="10"/>
  <c r="H4" i="2"/>
  <c r="F4" i="10" s="1"/>
  <c r="E3" i="2"/>
  <c r="D3" i="2"/>
  <c r="H36" i="14"/>
  <c r="G36" i="14"/>
  <c r="F36" i="14"/>
  <c r="E36" i="14"/>
  <c r="H29" i="14"/>
  <c r="G29" i="14"/>
  <c r="F29" i="14"/>
  <c r="E29" i="14"/>
  <c r="J5" i="10"/>
  <c r="I5" i="10"/>
  <c r="H5" i="10"/>
  <c r="G5" i="10"/>
  <c r="H4" i="50"/>
  <c r="F5" i="10" s="1"/>
  <c r="E3" i="50"/>
  <c r="D3" i="50"/>
  <c r="H37" i="14"/>
  <c r="G37" i="14"/>
  <c r="F37" i="14"/>
  <c r="E37" i="14"/>
  <c r="H30" i="14"/>
  <c r="G30" i="14"/>
  <c r="F30" i="14"/>
  <c r="E30" i="14"/>
  <c r="J6" i="10"/>
  <c r="I6" i="10"/>
  <c r="H6" i="10"/>
  <c r="G6" i="10"/>
  <c r="H4" i="3"/>
  <c r="F6" i="10" s="1"/>
  <c r="E3" i="3"/>
  <c r="D3" i="3"/>
  <c r="B38" i="14"/>
  <c r="B37" i="14"/>
  <c r="B36" i="14"/>
  <c r="B35" i="14"/>
  <c r="B31" i="14"/>
  <c r="B30" i="14"/>
  <c r="B29" i="14"/>
  <c r="B28" i="14"/>
  <c r="B24" i="14"/>
  <c r="B23" i="14"/>
  <c r="H22" i="14"/>
  <c r="B22" i="14"/>
  <c r="H21" i="14"/>
  <c r="B21" i="14"/>
  <c r="G17" i="14"/>
  <c r="B17" i="14"/>
  <c r="G16" i="14"/>
  <c r="B16" i="14"/>
  <c r="G15" i="14"/>
  <c r="B15" i="14"/>
  <c r="G14" i="14"/>
  <c r="B14" i="14"/>
  <c r="D15" i="14" l="1"/>
  <c r="D22" i="14"/>
  <c r="E15" i="14"/>
  <c r="C15" i="14"/>
  <c r="F22" i="14"/>
  <c r="I29" i="14"/>
  <c r="E14" i="14"/>
  <c r="F21" i="14"/>
  <c r="G21" i="14"/>
  <c r="E21" i="14"/>
  <c r="C14" i="14"/>
  <c r="I14" i="14"/>
  <c r="D14" i="14"/>
  <c r="D21" i="14"/>
  <c r="E34" i="14"/>
  <c r="H24" i="14"/>
  <c r="E17" i="14"/>
  <c r="E24" i="14"/>
  <c r="G24" i="14"/>
  <c r="K4" i="56"/>
  <c r="F24" i="14"/>
  <c r="D24" i="14"/>
  <c r="D17" i="14"/>
  <c r="H34" i="14"/>
  <c r="I17" i="14"/>
  <c r="I28" i="14"/>
  <c r="F13" i="14"/>
  <c r="F7" i="14" s="1"/>
  <c r="H27" i="14"/>
  <c r="H13" i="14"/>
  <c r="H7" i="14" s="1"/>
  <c r="I15" i="14"/>
  <c r="G22" i="14"/>
  <c r="C17" i="14"/>
  <c r="D27" i="14"/>
  <c r="I31" i="14"/>
  <c r="D34" i="14"/>
  <c r="E16" i="14"/>
  <c r="F23" i="14"/>
  <c r="H23" i="14"/>
  <c r="E2" i="10"/>
  <c r="G23" i="14"/>
  <c r="D23" i="14"/>
  <c r="I16" i="14"/>
  <c r="G13" i="14"/>
  <c r="G27" i="14"/>
  <c r="F34" i="14"/>
  <c r="I37" i="14"/>
  <c r="E27" i="14"/>
  <c r="I30" i="14"/>
  <c r="C16" i="14"/>
  <c r="G34" i="14"/>
  <c r="I36" i="14"/>
  <c r="I38" i="14"/>
  <c r="F27" i="14"/>
  <c r="I35" i="14"/>
  <c r="D16" i="14"/>
  <c r="E22" i="14"/>
  <c r="E23" i="14"/>
  <c r="F2" i="10"/>
  <c r="I23" i="14" l="1"/>
  <c r="K4" i="50"/>
  <c r="C36" i="14" s="1"/>
  <c r="H20" i="14"/>
  <c r="H10" i="14" s="1"/>
  <c r="I21" i="14"/>
  <c r="K4" i="2"/>
  <c r="C21" i="14" s="1"/>
  <c r="G20" i="14"/>
  <c r="G10" i="14" s="1"/>
  <c r="I24" i="14"/>
  <c r="E13" i="14"/>
  <c r="E10" i="14" s="1"/>
  <c r="D13" i="14"/>
  <c r="D7" i="14" s="1"/>
  <c r="F20" i="14"/>
  <c r="F10" i="14" s="1"/>
  <c r="D20" i="14"/>
  <c r="D10" i="14" s="1"/>
  <c r="C38" i="14"/>
  <c r="C13" i="14"/>
  <c r="K4" i="3"/>
  <c r="C23" i="14" s="1"/>
  <c r="I34" i="14"/>
  <c r="I27" i="14"/>
  <c r="I13" i="14"/>
  <c r="G7" i="14"/>
  <c r="C7" i="14" s="1"/>
  <c r="I22" i="14"/>
  <c r="E20" i="14"/>
  <c r="C29" i="14" l="1"/>
  <c r="C22" i="14"/>
  <c r="C35" i="14"/>
  <c r="C28" i="14"/>
  <c r="E7" i="14"/>
  <c r="I20" i="14"/>
  <c r="C24" i="14"/>
  <c r="C31" i="14"/>
  <c r="C30" i="14"/>
  <c r="C37" i="14"/>
  <c r="C34" i="14" l="1"/>
  <c r="C20" i="14"/>
  <c r="C10" i="14" s="1"/>
  <c r="C27" i="14"/>
  <c r="D4" i="14" l="1"/>
</calcChain>
</file>

<file path=xl/sharedStrings.xml><?xml version="1.0" encoding="utf-8"?>
<sst xmlns="http://schemas.openxmlformats.org/spreadsheetml/2006/main" count="11676" uniqueCount="5101">
  <si>
    <t>Data Maintenance</t>
  </si>
  <si>
    <t>Available</t>
  </si>
  <si>
    <t>Available on scene</t>
  </si>
  <si>
    <t>Available on radio</t>
  </si>
  <si>
    <t>Available by pager</t>
  </si>
  <si>
    <t>Available at hospital</t>
  </si>
  <si>
    <t>Available on break</t>
  </si>
  <si>
    <t>Available on unit transfer/standby</t>
  </si>
  <si>
    <t>Cleared available</t>
  </si>
  <si>
    <t>Enroute</t>
  </si>
  <si>
    <t>Acknowledged</t>
  </si>
  <si>
    <t>Transporting</t>
  </si>
  <si>
    <t>Transport complete</t>
  </si>
  <si>
    <t>Enroute to Station/HQ</t>
  </si>
  <si>
    <t>Enroute to Landing Zone</t>
  </si>
  <si>
    <t>Arrived at Landing Zone</t>
  </si>
  <si>
    <t>Enroute to hospital</t>
  </si>
  <si>
    <t>Clearing hospital</t>
  </si>
  <si>
    <t>In service</t>
  </si>
  <si>
    <t>Changed location enroute</t>
  </si>
  <si>
    <t>Cleared Unavailable</t>
  </si>
  <si>
    <t>Unavailable on break</t>
  </si>
  <si>
    <t>Not available for call</t>
  </si>
  <si>
    <t>No response</t>
  </si>
  <si>
    <t>Non-emergency transport</t>
  </si>
  <si>
    <t>Out of Service</t>
  </si>
  <si>
    <t>Off duty</t>
  </si>
  <si>
    <t>Security</t>
  </si>
  <si>
    <t>Basic Capabilities</t>
  </si>
  <si>
    <t>Context sensitive, vendor provided, user maintainable online help</t>
  </si>
  <si>
    <t>Event number</t>
  </si>
  <si>
    <t>Event location</t>
  </si>
  <si>
    <t>Caller location</t>
  </si>
  <si>
    <t>Caller name</t>
  </si>
  <si>
    <t>Alternate call back number</t>
  </si>
  <si>
    <t>Initial event type</t>
  </si>
  <si>
    <t>Unit ID</t>
  </si>
  <si>
    <t>Vehicle ID</t>
  </si>
  <si>
    <t>Personnel assigned</t>
  </si>
  <si>
    <t>Master Name Index</t>
  </si>
  <si>
    <t>Display active events.</t>
  </si>
  <si>
    <t>Display pending events.</t>
  </si>
  <si>
    <t>Distinguish event types via symbols from a user-maintained table.</t>
  </si>
  <si>
    <t>Close/re-open streets interactively in real time.</t>
  </si>
  <si>
    <t>Street status changes will be propagated in real time to the CAD system for use in unit recommendation decisions.</t>
  </si>
  <si>
    <t>Display event information by selecting an event on the map.</t>
  </si>
  <si>
    <t>Display unit status information by selecting a unit on the map.</t>
  </si>
  <si>
    <t>Measure distance between two points</t>
  </si>
  <si>
    <t>Interfaces</t>
  </si>
  <si>
    <t>By Agency</t>
  </si>
  <si>
    <t>By Discipline</t>
  </si>
  <si>
    <t>Summarized by hourly period, over a user defined time frame</t>
  </si>
  <si>
    <t>Date and time</t>
  </si>
  <si>
    <t>Operator ID</t>
  </si>
  <si>
    <t>Workstation ID</t>
  </si>
  <si>
    <t>Dispatched</t>
  </si>
  <si>
    <t>Responding</t>
  </si>
  <si>
    <t>Transport initiated</t>
  </si>
  <si>
    <t>Transport completed</t>
  </si>
  <si>
    <t>At hospital</t>
  </si>
  <si>
    <t>Clear hospital</t>
  </si>
  <si>
    <t>Clear</t>
  </si>
  <si>
    <t>Dates and times unit status changes</t>
  </si>
  <si>
    <t>Event History by event number.</t>
  </si>
  <si>
    <t>Event Summary by event number range.</t>
  </si>
  <si>
    <t>Event Summary by date and time range.</t>
  </si>
  <si>
    <t>Event Summary by unit id.</t>
  </si>
  <si>
    <t>Event Summary by user id.</t>
  </si>
  <si>
    <t>Event Summary by priority.</t>
  </si>
  <si>
    <t>Event Summary by verified address.</t>
  </si>
  <si>
    <t>Unit History by event number.</t>
  </si>
  <si>
    <t>Unit Summary by event number range.</t>
  </si>
  <si>
    <t>Unit Summary by date and time range.</t>
  </si>
  <si>
    <t>Unit Summary by user id.</t>
  </si>
  <si>
    <t>Unit Summary by district/zone/beat/box or other pre-defined, finite geographic area.</t>
  </si>
  <si>
    <t>Events with non-verified address</t>
  </si>
  <si>
    <t>User ID of the individual entering the call.</t>
  </si>
  <si>
    <t>The event priority.</t>
  </si>
  <si>
    <t>TCO Activity Report</t>
  </si>
  <si>
    <t>TCO Keystroke Report</t>
  </si>
  <si>
    <t>System generated ID number</t>
  </si>
  <si>
    <t>The browser based interface will function from an off-site location.</t>
  </si>
  <si>
    <t>All data fields that utilize a standardized dataset (i.e. State-specific data elements) will have all available data pre-loaded prior to start of user training.</t>
  </si>
  <si>
    <t>All data entry provides the user with definitive success or failure messages or indications.</t>
  </si>
  <si>
    <t>By workstation ID(s)</t>
  </si>
  <si>
    <t>By user ID(s)</t>
  </si>
  <si>
    <t>By user name</t>
  </si>
  <si>
    <t>By discipline</t>
  </si>
  <si>
    <t>By any other user defined group</t>
  </si>
  <si>
    <t>To all users</t>
  </si>
  <si>
    <t>Sending workstation ID</t>
  </si>
  <si>
    <t>Receiving workstation ID</t>
  </si>
  <si>
    <t>Sending user ID</t>
  </si>
  <si>
    <t>Receiving user ID</t>
  </si>
  <si>
    <t>Message sent time</t>
  </si>
  <si>
    <t>Searching and viewing the message log is restricted to authorized users.</t>
  </si>
  <si>
    <t>On all forms, all fields that utilize a standardized dataset rather than free-form data allows selection of data from drop-down lists.</t>
  </si>
  <si>
    <t>All drop-down lists support access of the list data by the entry of one or more leading characters.</t>
  </si>
  <si>
    <t>Date range</t>
  </si>
  <si>
    <t>CAD-3</t>
  </si>
  <si>
    <t>The ability to quickly identify events that are related to one another by listing related event numbers in the body of a given event.</t>
  </si>
  <si>
    <t>Cross staffing</t>
  </si>
  <si>
    <t>Decimal degrees</t>
  </si>
  <si>
    <t>Format for the representation of an XY Coordinate using DDD.dddd (degrees.decimal degrees).</t>
  </si>
  <si>
    <t xml:space="preserve">Format for the representation of an XY Coordinate using DDD (degrees) : MM (minutes) : SS.S (seconds) . </t>
  </si>
  <si>
    <t>Directional suffix</t>
  </si>
  <si>
    <t>Discipline</t>
  </si>
  <si>
    <t>Dispatch Group</t>
  </si>
  <si>
    <t>An organizational structure, usually based on a geographic area, used to determine 1) the dispatch position to which a call for service should be routed and 2) the units controlled by  the workstation.  Dispatch groups may structured non-geographically, e.g. all detective units in a jurisdiction may belong to one dispatch group.</t>
  </si>
  <si>
    <t>Disposition code</t>
  </si>
  <si>
    <t>A code used to indicate the action or actions taken or the situation found on an event.  Examples are UNF (unfounded), TOTxxx (Turned over to another agency), RPT (Report taken), UTT (Uniform Traffic Ticket issued), WRN (Warning issued), FI (Field Interview card completed).  Disposition codes shall be classified as either "dispatched" or "non-dispatched" codes to allow events handled without dispatching an officer to be classified and retained.</t>
  </si>
  <si>
    <t>Event</t>
  </si>
  <si>
    <t>Event History</t>
  </si>
  <si>
    <t>A display of the full details of an event, whether open or closed.</t>
  </si>
  <si>
    <t>Event Summary</t>
  </si>
  <si>
    <t>A listing of a number of events including only sufficient information to identify a specific records for further display.</t>
  </si>
  <si>
    <t>Event Type</t>
  </si>
  <si>
    <t>Geo-file</t>
  </si>
  <si>
    <t>A database utilized to geo-code and verify locations, whether by street address, intersection, common place name or latitude/longitude.</t>
  </si>
  <si>
    <t>Incident</t>
  </si>
  <si>
    <t>See Event</t>
  </si>
  <si>
    <t>Integrate</t>
  </si>
  <si>
    <t>Interface</t>
  </si>
  <si>
    <t>Intersections</t>
  </si>
  <si>
    <t>Meta Key</t>
  </si>
  <si>
    <t xml:space="preserve">A key used in conjunction with a standard Alphabetic, numeric or function key to access additional functionality, e.g. the Shift, Control Alt and Windows keys. </t>
  </si>
  <si>
    <t>Any wireless device, e.g. Mobile Data Computer, Mobile Computer Terminal, Mobile Data Terminal, Personal Data Computer, etc.</t>
  </si>
  <si>
    <t>Move-Up</t>
  </si>
  <si>
    <t>Override/Overridden times</t>
  </si>
  <si>
    <t>Date/time stamps in an event that have been manually entered by an authorized user.</t>
  </si>
  <si>
    <t>Pairing</t>
  </si>
  <si>
    <t>Pending event</t>
  </si>
  <si>
    <t>An event awaiting units to be dispatched.</t>
  </si>
  <si>
    <t>Premise History</t>
  </si>
  <si>
    <t>A record of prior activity at a location.</t>
  </si>
  <si>
    <t>Premise Information</t>
  </si>
  <si>
    <t>A record of specific information manually associated with a location.</t>
  </si>
  <si>
    <t>Priority</t>
  </si>
  <si>
    <t>An indication of the urgency of the call, for example 1 = highest priority, 5 = lowest priority.</t>
  </si>
  <si>
    <t>Master Vehicle Index</t>
  </si>
  <si>
    <t>Year</t>
  </si>
  <si>
    <t>Supervisory</t>
  </si>
  <si>
    <t>Operational Req</t>
  </si>
  <si>
    <t>Reporting</t>
  </si>
  <si>
    <t xml:space="preserve">Private Ringing (PVR) line types allow for the assignment of private Central Office lines to a selected telephone.  PVR line allows the dialer to reach any outside number without dialing special digit(s) to access an outside line. </t>
  </si>
  <si>
    <t>Queries</t>
  </si>
  <si>
    <t>Real-time CAD operations</t>
  </si>
  <si>
    <t>Functions required for CAD to create events, dispatch units, perform status updates, update event information and close events.</t>
  </si>
  <si>
    <t>Recommended response</t>
  </si>
  <si>
    <t>A CAD generated list of resources presented to the dispatcher to assist with the assignment of resources to an event.  The recommended response list can be based on the standard response, proximity and availability.</t>
  </si>
  <si>
    <t>Reports</t>
  </si>
  <si>
    <t>Response area</t>
  </si>
  <si>
    <t>A geographic region used to determine the unit response recommendation order.  Unless otherwise noted, may be referred to as Area, Beat, Box, District, Firebox, Zone, etc.  Vendors should clearly define their usage of individual terms.</t>
  </si>
  <si>
    <t>Reporting District</t>
  </si>
  <si>
    <t xml:space="preserve">A geographic sub-division of a response district used for statistical reporting. </t>
  </si>
  <si>
    <t>Response District</t>
  </si>
  <si>
    <t>A geographic sub-division of a response area partitioned to accommodate a unique recommended response.</t>
  </si>
  <si>
    <t>Retention period</t>
  </si>
  <si>
    <t>A user-defined period of time during which records are stored online and are accessible by authorized users.</t>
  </si>
  <si>
    <t>Reverse 9-1-1</t>
  </si>
  <si>
    <t>A method of placing multiple automated calls from the PSAP to all phones in a geographic area.</t>
  </si>
  <si>
    <t>Reverse chronological order</t>
  </si>
  <si>
    <t>Data displayed in order from the most recent record to the oldest record.</t>
  </si>
  <si>
    <t>Rip-and-Run</t>
  </si>
  <si>
    <t>Basic call information delivered to a fire or EMS station at the time of dispatch.  This information generally includes the type of call and the location to which the unit is responding.</t>
  </si>
  <si>
    <t>Shared Private Ringing line</t>
  </si>
  <si>
    <t>Shared PVR line types allow for the assignment of private Central Office lines to multiple telephones in a call center.  Shared PVR line is assigned to a single Central Office line but it can be picked up from multiple phones.</t>
  </si>
  <si>
    <t>Standard response</t>
  </si>
  <si>
    <t>A predefined, ordered list of resources designated to be assigned to an event if all resources are available.  Usually organized by geographic area.</t>
  </si>
  <si>
    <t>Standardized data set</t>
  </si>
  <si>
    <t>Common place names</t>
  </si>
  <si>
    <t>Use a single keyboard simultaneously for CAD and mapping functions.</t>
  </si>
  <si>
    <t>Utilities, electric</t>
  </si>
  <si>
    <t>Utilities, gas</t>
  </si>
  <si>
    <t>Utilities, water</t>
  </si>
  <si>
    <t>Facilities</t>
  </si>
  <si>
    <t>Limited access highways</t>
  </si>
  <si>
    <t>Reporting districts for all disciplines</t>
  </si>
  <si>
    <t>Zones</t>
  </si>
  <si>
    <t>Battalions</t>
  </si>
  <si>
    <t>Coverage areas</t>
  </si>
  <si>
    <t>Communications towers</t>
  </si>
  <si>
    <t>Corporate boundaries</t>
  </si>
  <si>
    <t>Neighborhoods</t>
  </si>
  <si>
    <t>Hospital diversion status</t>
  </si>
  <si>
    <t>Flow of traffic</t>
  </si>
  <si>
    <t>Fire Stations - listing the apparatus housed in each station</t>
  </si>
  <si>
    <t>Event location to determine jurisdiction</t>
  </si>
  <si>
    <t>Event location to determine recommendation order</t>
  </si>
  <si>
    <t>Event location to determine special response requirement</t>
  </si>
  <si>
    <t>Unit availability</t>
  </si>
  <si>
    <t>Pre-planned response assignments (run cards)</t>
  </si>
  <si>
    <t>Unavailable:</t>
  </si>
  <si>
    <t>By CAD event number</t>
  </si>
  <si>
    <t>By TCO ID</t>
  </si>
  <si>
    <t>By terminal</t>
  </si>
  <si>
    <t>By user defined time parameter</t>
  </si>
  <si>
    <t>Any active workstation may be rebooted by an authorized user without impacting system performance.</t>
  </si>
  <si>
    <t>All real-time operations can be performed via keyboard or mouse.  Text-entry operations are exempt from this specification as it relates to the use of a mouse.</t>
  </si>
  <si>
    <t>Business name</t>
  </si>
  <si>
    <t>Business phone</t>
  </si>
  <si>
    <t>Business fax</t>
  </si>
  <si>
    <t>Business type</t>
  </si>
  <si>
    <t>Business email</t>
  </si>
  <si>
    <t>Contact person address</t>
  </si>
  <si>
    <t>Contact person pager</t>
  </si>
  <si>
    <t>Contact person email</t>
  </si>
  <si>
    <t>Alarm Company name</t>
  </si>
  <si>
    <t>Alarm Company Address</t>
  </si>
  <si>
    <t>Alarm Company phone</t>
  </si>
  <si>
    <t>Alarm Company cell phone</t>
  </si>
  <si>
    <t xml:space="preserve">Alarm Company Fax </t>
  </si>
  <si>
    <t>Alarm Company email</t>
  </si>
  <si>
    <t>Alarm number</t>
  </si>
  <si>
    <t>Associated Alarm number</t>
  </si>
  <si>
    <t>Hazardous Materials Flag</t>
  </si>
  <si>
    <t>Hazardous Materials description (1,000 character minimum)</t>
  </si>
  <si>
    <t>Remarks (1,000 character minimum)</t>
  </si>
  <si>
    <t>Complete technical, operations and maintenance information to support all systems.</t>
  </si>
  <si>
    <t>User's manuals, to include the basic system, network, and any controller sub-systems.</t>
  </si>
  <si>
    <t>Any other documentation the Vendor considers applicable to the administration and use of the system.</t>
  </si>
  <si>
    <t>All materials required for workstation upgrades will be supplied by the vendor.</t>
  </si>
  <si>
    <t>System</t>
  </si>
  <si>
    <t>Category</t>
  </si>
  <si>
    <t>GIS</t>
  </si>
  <si>
    <t>FRMS</t>
  </si>
  <si>
    <t>Proposal Evaluation Summary</t>
  </si>
  <si>
    <t>Vendor Name:</t>
  </si>
  <si>
    <t>By Unit</t>
  </si>
  <si>
    <t>By Location</t>
  </si>
  <si>
    <t>By Initial Event Type</t>
  </si>
  <si>
    <t>By Call Source</t>
  </si>
  <si>
    <t>By Final Event Type</t>
  </si>
  <si>
    <t>Sections</t>
  </si>
  <si>
    <t>Basic_capabilities</t>
  </si>
  <si>
    <t>B</t>
  </si>
  <si>
    <t>Call Handling</t>
  </si>
  <si>
    <t>Call_Handling</t>
  </si>
  <si>
    <t>CH</t>
  </si>
  <si>
    <t>Data_Maintenance</t>
  </si>
  <si>
    <t>DM</t>
  </si>
  <si>
    <t>Dispatch</t>
  </si>
  <si>
    <t>D</t>
  </si>
  <si>
    <t>EMS</t>
  </si>
  <si>
    <t>Field Reporting</t>
  </si>
  <si>
    <t>Field_Reporting</t>
  </si>
  <si>
    <t>FLD</t>
  </si>
  <si>
    <t>Geo_related</t>
  </si>
  <si>
    <t>G</t>
  </si>
  <si>
    <t>I</t>
  </si>
  <si>
    <t>MNI</t>
  </si>
  <si>
    <t>MVI</t>
  </si>
  <si>
    <t>Operational_requirements</t>
  </si>
  <si>
    <t>OR</t>
  </si>
  <si>
    <t>Other_Modules</t>
  </si>
  <si>
    <t>OM</t>
  </si>
  <si>
    <t>Q</t>
  </si>
  <si>
    <t>Rpt</t>
  </si>
  <si>
    <t>Sec</t>
  </si>
  <si>
    <t>Supv</t>
  </si>
  <si>
    <t>System_configuration</t>
  </si>
  <si>
    <t>SC</t>
  </si>
  <si>
    <t>Specification Type</t>
  </si>
  <si>
    <t>No "back door" accounts are present.</t>
  </si>
  <si>
    <t>The system requires a valid user logon to allow access to any functionality.</t>
  </si>
  <si>
    <t>The log on includes the following:</t>
  </si>
  <si>
    <t>The system supports a digital orthophotographic layer.</t>
  </si>
  <si>
    <t>The system supports a 'point' layer.</t>
  </si>
  <si>
    <t>The system supports a 'line' layer.</t>
  </si>
  <si>
    <t>The system supports a 'polygon' layer.</t>
  </si>
  <si>
    <t>The system supports an unlimited number of user defined disposition codes.</t>
  </si>
  <si>
    <t>The system supports user maintenance of disposition codes.</t>
  </si>
  <si>
    <t>The system allows an authorized user to define unit status codes.</t>
  </si>
  <si>
    <t>All attempts to change passwords are logged.</t>
  </si>
  <si>
    <t>When a list of events is displayed, the full details of any event can be displayed in a separate window by double clicking on the event number.</t>
  </si>
  <si>
    <t>Display blank event entry form.</t>
  </si>
  <si>
    <t>Assign a single unit to an event.</t>
  </si>
  <si>
    <t>Change a single unit's status.</t>
  </si>
  <si>
    <t>Clear a single unit from an event.</t>
  </si>
  <si>
    <t>Verification of a unique address.</t>
  </si>
  <si>
    <t>Return a list of possible address matches when an address can not be uniquely verified with the information entered.</t>
  </si>
  <si>
    <t>Display a closed event queried by event number.</t>
  </si>
  <si>
    <t>9-1-1 call received</t>
  </si>
  <si>
    <t>9-1-1 call answered</t>
  </si>
  <si>
    <t>Event entered in CAD</t>
  </si>
  <si>
    <t>First unit dispatched</t>
  </si>
  <si>
    <t>First unit responding</t>
  </si>
  <si>
    <t>Acronyms</t>
  </si>
  <si>
    <t xml:space="preserve">ACD </t>
  </si>
  <si>
    <t>Automatic Call Distribution</t>
  </si>
  <si>
    <t>ADA</t>
  </si>
  <si>
    <t>Americans with Disabilities Act</t>
  </si>
  <si>
    <t>ATP</t>
  </si>
  <si>
    <t>Acceptance Test Plan</t>
  </si>
  <si>
    <t>ALI</t>
  </si>
  <si>
    <t>Automatic Location Identification</t>
  </si>
  <si>
    <t>ANI</t>
  </si>
  <si>
    <t>Automatic Number Identification</t>
  </si>
  <si>
    <t>API</t>
  </si>
  <si>
    <t>Application Program Interface</t>
  </si>
  <si>
    <t>ASCII</t>
  </si>
  <si>
    <t>AVL</t>
  </si>
  <si>
    <t>Automatic Vehicle Location.</t>
  </si>
  <si>
    <t>AVRR</t>
  </si>
  <si>
    <t xml:space="preserve">Automatic Vehicle Recommendation and Routing. </t>
  </si>
  <si>
    <t>BTU</t>
  </si>
  <si>
    <t>British Thermal Unit</t>
  </si>
  <si>
    <t>CAD</t>
  </si>
  <si>
    <t>Computer Aided Dispatch</t>
  </si>
  <si>
    <t>CAMA</t>
  </si>
  <si>
    <t>Centralized Automated Message Accounting</t>
  </si>
  <si>
    <t>CAS</t>
  </si>
  <si>
    <t>Call Associated Signaling</t>
  </si>
  <si>
    <t>Call Detail Records</t>
  </si>
  <si>
    <t>CO</t>
  </si>
  <si>
    <t>Central Office</t>
  </si>
  <si>
    <t>COTS</t>
  </si>
  <si>
    <t xml:space="preserve">Commercial Off The Shelf </t>
  </si>
  <si>
    <t>Customer Premises Equipment</t>
  </si>
  <si>
    <t>CPN</t>
  </si>
  <si>
    <t>Calling Party’s Number</t>
  </si>
  <si>
    <t>CPU</t>
  </si>
  <si>
    <t>Central Processing Unit</t>
  </si>
  <si>
    <t>CRT</t>
  </si>
  <si>
    <t>Cathode Ray Tube</t>
  </si>
  <si>
    <t>CTI</t>
  </si>
  <si>
    <t>Computer Telephone Interface</t>
  </si>
  <si>
    <t>DDE</t>
  </si>
  <si>
    <t>Dynamic Data Exchange</t>
  </si>
  <si>
    <t>DMS</t>
  </si>
  <si>
    <t>Digital Multiplex System</t>
  </si>
  <si>
    <t>E9-1-1</t>
  </si>
  <si>
    <t>Enhanced 9-1-1</t>
  </si>
  <si>
    <t>ECC</t>
  </si>
  <si>
    <t>Emergency Call Center</t>
  </si>
  <si>
    <t>ECT</t>
  </si>
  <si>
    <t>Emergency Call Taker</t>
  </si>
  <si>
    <t>EIA</t>
  </si>
  <si>
    <t>Electronic Industries Alliance</t>
  </si>
  <si>
    <t>EMI</t>
  </si>
  <si>
    <t xml:space="preserve">Electro Magnetic Interference </t>
  </si>
  <si>
    <t>EOC</t>
  </si>
  <si>
    <t>Emergency Operations Center</t>
  </si>
  <si>
    <t>ESN</t>
  </si>
  <si>
    <t>Emergency Service Number</t>
  </si>
  <si>
    <t>FCC</t>
  </si>
  <si>
    <t>Federal Communications Commission</t>
  </si>
  <si>
    <t>GPS</t>
  </si>
  <si>
    <t>Global Positioning System</t>
  </si>
  <si>
    <t>GUI</t>
  </si>
  <si>
    <t>Graphical User Interface</t>
  </si>
  <si>
    <t>HCO</t>
  </si>
  <si>
    <t>Hearing Carry Over</t>
  </si>
  <si>
    <t>IDF</t>
  </si>
  <si>
    <t>Intermediate Distribution Frame</t>
  </si>
  <si>
    <t>IEEE</t>
  </si>
  <si>
    <t>Institute of Electrical and Electronics Engineers</t>
  </si>
  <si>
    <t>IP</t>
  </si>
  <si>
    <t>Internet Protocol</t>
  </si>
  <si>
    <t>IRR</t>
  </si>
  <si>
    <t>Instant Recall Recorder</t>
  </si>
  <si>
    <t>ISDN</t>
  </si>
  <si>
    <t>Integrated Services Digital Network</t>
  </si>
  <si>
    <t>IWS</t>
  </si>
  <si>
    <t>Intelligent Workstation/Integrated Workstation</t>
  </si>
  <si>
    <t>MF</t>
  </si>
  <si>
    <t>Multi-frequency</t>
  </si>
  <si>
    <t>LEC</t>
  </si>
  <si>
    <t>Local Exchange Carrier</t>
  </si>
  <si>
    <t>MDD</t>
  </si>
  <si>
    <t>Mobile Data Device</t>
  </si>
  <si>
    <t>MIS</t>
  </si>
  <si>
    <t>Management Information System</t>
  </si>
  <si>
    <t>MS</t>
  </si>
  <si>
    <t>Microsoft</t>
  </si>
  <si>
    <t>MTBF</t>
  </si>
  <si>
    <t>Mean Time Between Failures</t>
  </si>
  <si>
    <t>NCAS</t>
  </si>
  <si>
    <t>Non Call Associated Signaling</t>
  </si>
  <si>
    <t>NENA</t>
  </si>
  <si>
    <t>National Emergency Numbers Association</t>
  </si>
  <si>
    <t>NTP</t>
  </si>
  <si>
    <t>Network Time Protocol</t>
  </si>
  <si>
    <t>OSI</t>
  </si>
  <si>
    <t>Open Systems Interconnection</t>
  </si>
  <si>
    <t>PBX</t>
  </si>
  <si>
    <t>Private Branch Exchange</t>
  </si>
  <si>
    <t>PCM</t>
  </si>
  <si>
    <t>Pulse Code Modulation</t>
  </si>
  <si>
    <t>POTS</t>
  </si>
  <si>
    <t>Plain Old Telephone Service</t>
  </si>
  <si>
    <t>PSAP</t>
  </si>
  <si>
    <t>Public Safety Answering Point</t>
  </si>
  <si>
    <t>PSTN</t>
  </si>
  <si>
    <t>Public Switched Telephone Network</t>
  </si>
  <si>
    <t>PVR</t>
  </si>
  <si>
    <t>Private Ringing</t>
  </si>
  <si>
    <t>SOG</t>
  </si>
  <si>
    <t>Standard Operating Guideline</t>
  </si>
  <si>
    <t>TAP</t>
  </si>
  <si>
    <t>Telocator Alphanumeric Protocol</t>
  </si>
  <si>
    <t>TDD</t>
  </si>
  <si>
    <t>Telecommunications Device for the Deaf</t>
  </si>
  <si>
    <t>TDM</t>
  </si>
  <si>
    <t>Time Division Multiplexing</t>
  </si>
  <si>
    <t>TIA</t>
  </si>
  <si>
    <t>Telecommunications Industry Association</t>
  </si>
  <si>
    <t>TFT</t>
  </si>
  <si>
    <t>Thin Film Transistor</t>
  </si>
  <si>
    <t>TTY</t>
  </si>
  <si>
    <t>Teletypewriter</t>
  </si>
  <si>
    <t>TVSS</t>
  </si>
  <si>
    <t>Transient Voltage Surge Suppression</t>
  </si>
  <si>
    <t>UL</t>
  </si>
  <si>
    <t>Underwriters Laboratory</t>
  </si>
  <si>
    <t>UPS</t>
  </si>
  <si>
    <t>Uninterrupted Power Supply</t>
  </si>
  <si>
    <t>VCO</t>
  </si>
  <si>
    <t>Voice Carry Over</t>
  </si>
  <si>
    <t>VOIP</t>
  </si>
  <si>
    <t>Voice over Internet Protocol</t>
  </si>
  <si>
    <t>Terminology</t>
  </si>
  <si>
    <t>Term</t>
  </si>
  <si>
    <t>Definition</t>
  </si>
  <si>
    <t>Active event</t>
  </si>
  <si>
    <t>An event that has at least one unit dispatched to it.</t>
  </si>
  <si>
    <t>Active workstation</t>
  </si>
  <si>
    <t>A workstation with the appropriate CAD software installed and configured that has a valid user logged on.</t>
  </si>
  <si>
    <t>Activity code</t>
  </si>
  <si>
    <t>A code utilized by CAD to specify the nature of the call for service.</t>
  </si>
  <si>
    <t>Address verification process</t>
  </si>
  <si>
    <t>The process by which an address field is validated against the user-maintained Geofile.  It may result in a verified (unique)  address, a list of possible address matches or no matching address.</t>
  </si>
  <si>
    <t>Advised event</t>
  </si>
  <si>
    <t>An event created and handled without the assignment of a field unit or resource.</t>
  </si>
  <si>
    <t>Authorized user</t>
  </si>
  <si>
    <t>Authorized workstation</t>
  </si>
  <si>
    <t>An active workstation authorized via CAD security to perform a specified task.</t>
  </si>
  <si>
    <t>Automatic Vehicle Location.  The ability to locate a vehicle based on GPS data transmitted from the vehicle.</t>
  </si>
  <si>
    <t>Automatic Vehicle Recommendation and Routing.  The ability to recommend units based on location and travel times to a destination rather than based on a static recommendation file</t>
  </si>
  <si>
    <t>Backlog</t>
  </si>
  <si>
    <t>Case number</t>
  </si>
  <si>
    <t>A sequential, agency specific number, unique to each agency, used to reference a particular event.</t>
  </si>
  <si>
    <t>Call for Service</t>
  </si>
  <si>
    <t>An occurrence which requires the response of Public Safety units, regardless of the types of units needed.  For example, a vehicle accident with injuries may result in a call for service, resulting in two separate events - a police event and a fire/rescue</t>
  </si>
  <si>
    <t>Catch up</t>
  </si>
  <si>
    <t>Chronological order</t>
  </si>
  <si>
    <t>Data displayed in order from the oldest or original record to the most recent.</t>
  </si>
  <si>
    <t>Closed event</t>
  </si>
  <si>
    <t>An event that has had units dispatched to it at one time, but which now has all units cleared and an appropriate disposition associated with it.</t>
  </si>
  <si>
    <t>Cross-reference</t>
  </si>
  <si>
    <t>A discrete point on a map commonly represented by latitude and longitude.</t>
  </si>
  <si>
    <t>Spec
ID</t>
  </si>
  <si>
    <t>Availability</t>
  </si>
  <si>
    <t>Score</t>
  </si>
  <si>
    <t>System Configuration</t>
  </si>
  <si>
    <t>Data with a pre-defined list of possible values, such as hair color or vehicle model.  Also included in this definition are user-defined lists such as event types and dispositions.  Address fields are excluded from this definition.</t>
  </si>
  <si>
    <t>Station</t>
  </si>
  <si>
    <t>Street addresses</t>
  </si>
  <si>
    <t>Street name</t>
  </si>
  <si>
    <t>Street type</t>
  </si>
  <si>
    <t>Telecommunicator</t>
  </si>
  <si>
    <t>As used in 9-1-1, a person trained and employed in public safety telecommunications.  The term applies to call takers, dispatchers, radio operators, data terminal operators or any combination of such functions in a PSAP.</t>
  </si>
  <si>
    <t>Temporary unit</t>
  </si>
  <si>
    <t>A unit which is not predefined in the system or on duty but added to a station, event or task force.  The temporary unit is treated as an active unit for the duration of it's existence.</t>
  </si>
  <si>
    <t>Target hazard</t>
  </si>
  <si>
    <t>A location requiring a different response than another location for the same incident type, e.g. a burglary at a residence vs. a burglary at a business.</t>
  </si>
  <si>
    <t>Telocator Alphanumeric Protocol - industry standard paging interface connectivity.</t>
  </si>
  <si>
    <t>Unit history</t>
  </si>
  <si>
    <t>A listing of a unit's activity on a specific event.</t>
  </si>
  <si>
    <t>Unit summary</t>
  </si>
  <si>
    <t>A list of events to which a unit responded during a specified time period.</t>
  </si>
  <si>
    <t>Unit type</t>
  </si>
  <si>
    <t xml:space="preserve">An indicator of the capabilities of a unit, e.g. patrol unit, engine, ALS ambulance. </t>
  </si>
  <si>
    <t>XY Coordinate</t>
  </si>
  <si>
    <t>All default accounts are able to be assigned a unique password.</t>
  </si>
  <si>
    <t>Weight</t>
  </si>
  <si>
    <t>Street directional prefix</t>
  </si>
  <si>
    <t>Street name (include the 1/2 descriptor, e.g., 42nd 1/2 Street)</t>
  </si>
  <si>
    <t>Street directional suffix</t>
  </si>
  <si>
    <t>Municipality</t>
  </si>
  <si>
    <t>High Cross Street</t>
  </si>
  <si>
    <t>Low Cross Street</t>
  </si>
  <si>
    <t>EMA Response Areas</t>
  </si>
  <si>
    <t>Fire response area(s)</t>
  </si>
  <si>
    <t>EMS response area(s)</t>
  </si>
  <si>
    <t>Census tract</t>
  </si>
  <si>
    <t>Sub-census tract</t>
  </si>
  <si>
    <t>Zip code</t>
  </si>
  <si>
    <t>Provide unit recommendation based on uniquely verified address.</t>
  </si>
  <si>
    <t>Assign up to 10 units to an event from a single command.</t>
  </si>
  <si>
    <t>Display a list of events queried by unit ID for a single shift.</t>
  </si>
  <si>
    <t>View the status of current events</t>
  </si>
  <si>
    <t>View the status of particular events</t>
  </si>
  <si>
    <t>Update an active event</t>
  </si>
  <si>
    <t>Specification of a logged in unit from command line</t>
  </si>
  <si>
    <t>First unit cleared</t>
  </si>
  <si>
    <t>Last unit cleared</t>
  </si>
  <si>
    <t>Event closed</t>
  </si>
  <si>
    <t>Incident number</t>
  </si>
  <si>
    <t>Related incident numbers</t>
  </si>
  <si>
    <t>Incident type</t>
  </si>
  <si>
    <t xml:space="preserve">Dates and times of event status </t>
  </si>
  <si>
    <t>Dates and times of unit status</t>
  </si>
  <si>
    <t>Location information</t>
  </si>
  <si>
    <t>Reporting party information</t>
  </si>
  <si>
    <t>Comments</t>
  </si>
  <si>
    <t>Operator IDs associated with status updates</t>
  </si>
  <si>
    <t>Workstation IDs associated with status updates</t>
  </si>
  <si>
    <t>Incident count by day by hour of day:</t>
  </si>
  <si>
    <t>Department</t>
  </si>
  <si>
    <t>Dispatch group</t>
  </si>
  <si>
    <t>Officer responsible for report</t>
  </si>
  <si>
    <t>Multiple unit types</t>
  </si>
  <si>
    <t>Multiple items of special equipment</t>
  </si>
  <si>
    <t>Street centerline</t>
  </si>
  <si>
    <t>Water ways</t>
  </si>
  <si>
    <t>Hydrants</t>
  </si>
  <si>
    <t>Pending Event</t>
  </si>
  <si>
    <t>Held Event</t>
  </si>
  <si>
    <t>Active Event</t>
  </si>
  <si>
    <t>Available Units</t>
  </si>
  <si>
    <t>Active Units</t>
  </si>
  <si>
    <t>Special Status Units</t>
  </si>
  <si>
    <t>Out of Service Units</t>
  </si>
  <si>
    <t>Sorting by priority</t>
  </si>
  <si>
    <t>Sorting by time received</t>
  </si>
  <si>
    <t>Sorting by districts</t>
  </si>
  <si>
    <t>Sorting by zone</t>
  </si>
  <si>
    <t>Sorting by municipality</t>
  </si>
  <si>
    <t>Sorting by event number</t>
  </si>
  <si>
    <t>Display of events with different colors for each priority.</t>
  </si>
  <si>
    <t>Display of events with different symbols for each priority.</t>
  </si>
  <si>
    <t>Sorting by unit ID</t>
  </si>
  <si>
    <t>Sorting by status</t>
  </si>
  <si>
    <t>Sorting by unit type</t>
  </si>
  <si>
    <t>Sorting by location</t>
  </si>
  <si>
    <t>Display of units with a different color for each status.</t>
  </si>
  <si>
    <t>Display of units with different symbols for each status.</t>
  </si>
  <si>
    <t>Entry to Dispatch</t>
  </si>
  <si>
    <t>Dispatch to Acknowledge</t>
  </si>
  <si>
    <t>Dispatch to Enroute</t>
  </si>
  <si>
    <t>Enroute to Arrival</t>
  </si>
  <si>
    <t>Dispatch to Arrival</t>
  </si>
  <si>
    <t>Arrival to Clear</t>
  </si>
  <si>
    <t>User-defined timers</t>
  </si>
  <si>
    <t>TCO ID</t>
  </si>
  <si>
    <t>Terminal</t>
  </si>
  <si>
    <t>Call received to call entered time</t>
  </si>
  <si>
    <t>Call entered to call sent to dispatcher time</t>
  </si>
  <si>
    <t>Other Modules</t>
  </si>
  <si>
    <t>Training</t>
  </si>
  <si>
    <t>Location</t>
  </si>
  <si>
    <t>Name</t>
  </si>
  <si>
    <t>Disposition</t>
  </si>
  <si>
    <t>Address</t>
  </si>
  <si>
    <t>Geo-related</t>
  </si>
  <si>
    <t xml:space="preserve">Support point-and-click, and function key entry of commands and/or data. </t>
  </si>
  <si>
    <t>Ability to hide or modify labels from the user interface.</t>
  </si>
  <si>
    <t>File maintenance testing</t>
  </si>
  <si>
    <t>Canned reporting</t>
  </si>
  <si>
    <t>Ad hoc reporting</t>
  </si>
  <si>
    <t>Statistical analysis</t>
  </si>
  <si>
    <t>Event type</t>
  </si>
  <si>
    <t>Shift</t>
  </si>
  <si>
    <t>Ability to provide standard keyboard function keys across all modules to avoid remapping keys.</t>
  </si>
  <si>
    <t>Location description</t>
  </si>
  <si>
    <t>Call back field (date and time)</t>
  </si>
  <si>
    <t>Event Sub-type (to further define or clarify the event)</t>
  </si>
  <si>
    <t>Free-form text (with word wrap) entered during the life of the call. (Unlimited)</t>
  </si>
  <si>
    <t>Events may be created using the following methods:</t>
  </si>
  <si>
    <t>Information in pre-filled fields can be overwritten by the user.</t>
  </si>
  <si>
    <t>During command line entry, the operator is able to correct command line errors using edit keys (e.g., backspace and delete) and resubmit the command without having to re-enter the entire command string.</t>
  </si>
  <si>
    <t>Commands entered via command line are stored and can be accessed for reuse.</t>
  </si>
  <si>
    <t>When creating an event by form completion, it is possible to enter the data in any order.</t>
  </si>
  <si>
    <t>For each event entered in the system, a date/time stamp and user ID is included in the event record indicating the time a 9-1-1 call was answered, if the data is available.</t>
  </si>
  <si>
    <t>Comments or miscellaneous information can be added to an active event.</t>
  </si>
  <si>
    <t>When a cross-referenced event is updated with new information, the information is propagated to all events cross-referenced to the updated event as long as those events are still active.</t>
  </si>
  <si>
    <t>Separate data entry fields are provided for ALI information regarding the caller location and the location of the event, allowing the caller to report an event at another location.</t>
  </si>
  <si>
    <t>Events may be created with only location (with municipality) and event type.</t>
  </si>
  <si>
    <t>The system allows the forwarding of an event to the dispatch pending queue with only the location and event type fields completed.</t>
  </si>
  <si>
    <t>The responsible dispatcher will be notified when additional information has been added to an event.</t>
  </si>
  <si>
    <t>The notification to the dispatcher for additional information added to an event will be visual.</t>
  </si>
  <si>
    <t>The notification to the dispatcher for additional information added to an event will be audible.</t>
  </si>
  <si>
    <t>When performing both call taking and dispatching functions, an operator will not be forced to terminate the dispatching function in order to initiate the event and forward it to the proper dispatcher(s).</t>
  </si>
  <si>
    <t>The CAD system provides the capability to enter an event for future handling.</t>
  </si>
  <si>
    <t>The system provides a practical method for suspending the entry of an event to allow a higher-priority event to be entered.</t>
  </si>
  <si>
    <t>The system allows command or actions not associated with the entry of an event to be performed during the event entry process without losing data already entered into the event entry form.</t>
  </si>
  <si>
    <t>An event can be routed to the dispatcher pending queue based on event type.</t>
  </si>
  <si>
    <t>An event can be routed to the dispatcher pending queue based on discipline.</t>
  </si>
  <si>
    <t>The call taker can override the automatic system event routing.</t>
  </si>
  <si>
    <t>Assignment of a case number is at the discretion of the user.</t>
  </si>
  <si>
    <t>Event numbering format is alpha-numeric.</t>
  </si>
  <si>
    <t>In a multi-discipline environment, each discipline is able to utilize a unique lists of valid event types.</t>
  </si>
  <si>
    <t>The system assigns an initial priority based upon the definition of the event type.</t>
  </si>
  <si>
    <t>The pre-arrival instruction software is integrated with the CAD module so as to include the text entered by the call handler in the event record.  Cut and paste is not acceptable.</t>
  </si>
  <si>
    <t>The program presents the call taker with a structured, medically approved set of questions that may be asked during the call taking process.</t>
  </si>
  <si>
    <t>The event priority is jurisdiction-specific in a multi-jurisdictional environment.</t>
  </si>
  <si>
    <t>The system can identify possible duplicate events.</t>
  </si>
  <si>
    <t>Possible duplicate detection includes active events.</t>
  </si>
  <si>
    <t>When a possible duplicate event is identified, the system will allow the user to review the full details of the possible duplicate without losing data already entered for the new event.</t>
  </si>
  <si>
    <t>When a duplicate event is identified, the system allows the user to proceed in any of the following ways:</t>
  </si>
  <si>
    <t>If the original event is closed, create a cross-referenced advised event  and close the duplicate event.</t>
  </si>
  <si>
    <t>Possible duplicate detection is based on a user-defined distance (radius) from the active event.</t>
  </si>
  <si>
    <t>Possible duplicate detection is based on user-defined criteria.</t>
  </si>
  <si>
    <t>When a duplicate event is cancelled, the original and duplicate events are cross-referenced.</t>
  </si>
  <si>
    <t>Pending events may be transferred from one workstation to another.</t>
  </si>
  <si>
    <t>Pending events may be transferred from one dispatch group to another.</t>
  </si>
  <si>
    <t>The system will automatically select the event with the highest priority in the pending queue for dispatching.</t>
  </si>
  <si>
    <t>When there are multiple events in the pending queue with the same priority, the system will automatically select the event with the most time spent in the pending queue for dispatching.</t>
  </si>
  <si>
    <t>The dispatcher may disregard the event selected by the system for dispatch and select any event in the pending queue for dispatch.</t>
  </si>
  <si>
    <t>The system is able to cancel the current response to an event without closing the event.  In this situation, the event returns to the list of pending events as though it had not been dispatched.</t>
  </si>
  <si>
    <t>Assign the dispatched units to the event</t>
  </si>
  <si>
    <t>Remove the event from the dispatcher’s pending queue</t>
  </si>
  <si>
    <t>Active events may be transferred from one dispatch group to another and include all units and related information.</t>
  </si>
  <si>
    <t>Events are cross-referenced when related.</t>
  </si>
  <si>
    <t>There is no limit to the number of users that can review the same event.</t>
  </si>
  <si>
    <t>There is no limit to the number of users that can update the same event.</t>
  </si>
  <si>
    <t>The system allows any authorized user to add an unlimited number of updates to each event.</t>
  </si>
  <si>
    <t>The system allows any authorized user to add an unlimited number of comments to each event.</t>
  </si>
  <si>
    <t>The system allows any authorized user to add an unlimited number of comments associated to a specific unit on the event.</t>
  </si>
  <si>
    <t>Comments are distinguishable as to whether they are system-generated or user-generated comments.</t>
  </si>
  <si>
    <t>An authorized user may turn off the display of system-generated comments.</t>
  </si>
  <si>
    <t>One or more new events may be created from an existing event.</t>
  </si>
  <si>
    <t>The system has no practical limit to the number of units that may be associated with an event at any time.</t>
  </si>
  <si>
    <t>When multiple units are assigned to an event, the status of one, some or all units can be changed simultaneously.</t>
  </si>
  <si>
    <t>Two units assigned to separate events can be exchanged without creating a new event.</t>
  </si>
  <si>
    <t>Units assigned to an event and unassigned units can be exchanged without creating a new event.</t>
  </si>
  <si>
    <t>The system supports the entry of disposition codes at any time while the event is active.</t>
  </si>
  <si>
    <t>The status of “arrived with patient” is provided to indicate the ambulance team has located the patient on the scene of the event.</t>
  </si>
  <si>
    <t>The system will record hospital diversion status.</t>
  </si>
  <si>
    <t>The following unit control functions are available:</t>
  </si>
  <si>
    <t>Pre-empt a unit from an assigned event.</t>
  </si>
  <si>
    <t>Place a unit on the scene of an event.</t>
  </si>
  <si>
    <t>Clear a single unit from the scene.</t>
  </si>
  <si>
    <t>Clear all units from the same event.</t>
  </si>
  <si>
    <t>Allow a unit to be unassigned and be unavailable for recommendation.</t>
  </si>
  <si>
    <t>Place a unit available on pager.</t>
  </si>
  <si>
    <t>Place the unit available in quarters.</t>
  </si>
  <si>
    <t>Denote that a unit is transporting from one location to another.</t>
  </si>
  <si>
    <t>Transfer the control of a unit from one dispatch group to another dispatch group.</t>
  </si>
  <si>
    <t>Log units on and off the system as needed.</t>
  </si>
  <si>
    <t>Log groups of units on and off the system.</t>
  </si>
  <si>
    <t>Allow one unit to cover the assigned area of another unit.</t>
  </si>
  <si>
    <t>Update or add information about a unit.</t>
  </si>
  <si>
    <t>Relocate available units from one geographic position or location (for example, station) to another.</t>
  </si>
  <si>
    <t>Relocate moved units back to their station.</t>
  </si>
  <si>
    <t>Recommend units for a greater alarm level.</t>
  </si>
  <si>
    <t>Allow a disposition code to be added to an event.</t>
  </si>
  <si>
    <t>Support configurable status codes that allow the operator to change the unit status.</t>
  </si>
  <si>
    <t>The map will display the unit number.</t>
  </si>
  <si>
    <t>The map display icon will indicate the type of unit.</t>
  </si>
  <si>
    <t>The operator has the ability to manually move unit/event symbols on the map display.</t>
  </si>
  <si>
    <t>When a unit’s status is changed to “arrived”, the unit symbol is automatically placed at the location of the event on the map screen, provided the event location was verified at creation.  The symbol remains there until moved or removed by another command.</t>
  </si>
  <si>
    <t>Units can be placed on duty from a preformatted screen form.</t>
  </si>
  <si>
    <t>Units can be placed on duty from the command line.</t>
  </si>
  <si>
    <t>The minimum required data to log a unit on the system is the command and the entered unit number.</t>
  </si>
  <si>
    <t>The system provides, at a minimum, the following data elements associated with a unit:</t>
  </si>
  <si>
    <t>The system supports the monitoring of units and events at any authorized workstation.</t>
  </si>
  <si>
    <t>Unit Type</t>
  </si>
  <si>
    <t>Special features indicator</t>
  </si>
  <si>
    <t>Incident type (if assigned)</t>
  </si>
  <si>
    <t>Unit status</t>
  </si>
  <si>
    <t>Unit location</t>
  </si>
  <si>
    <t>The system provides, at a minimum, the following status monitor queues:</t>
  </si>
  <si>
    <t>Status monitor capabilities organized by unit includes, at a minimum, the following:</t>
  </si>
  <si>
    <t>The unit status monitor display is user-configurable.</t>
  </si>
  <si>
    <t>The following attributes can be configured by an authorized user:</t>
  </si>
  <si>
    <t>Time in status</t>
  </si>
  <si>
    <t>A user can select for action any event in a queue, regardless of the position of that event in the queue.</t>
  </si>
  <si>
    <t>Event recall may be accomplished by using the command line.</t>
  </si>
  <si>
    <t>Event recall may be accomplished by using a preformatted screen.</t>
  </si>
  <si>
    <t>Selection of an event may be accomplished by referencing the event number.</t>
  </si>
  <si>
    <t>An event to be displayed or updated may be accessed by entering the fewest number of significant digits in the event number.</t>
  </si>
  <si>
    <t>The display of an event can display the entire chronological history of an event, showing an audit trail of all entries with date/time stamps generated.</t>
  </si>
  <si>
    <t>Events displayed on the status monitor are directly related to the configuration of the associated workstation.  For example, a workstation configured to dispatch Fire events will display only Fire events; a workstation configured to dispatch a geographic area, will display only those events of that geographic area.</t>
  </si>
  <si>
    <t>An authorized user may view all active events regardless of the workstation configuration.</t>
  </si>
  <si>
    <t>Stacked-event timer</t>
  </si>
  <si>
    <t>Time in pending queue</t>
  </si>
  <si>
    <t>Timers can be pre-defined by an authorized user.</t>
  </si>
  <si>
    <t>Timers can be set as needed.</t>
  </si>
  <si>
    <t>Expiration of any timer results in an audible notification to the controlling dispatcher.</t>
  </si>
  <si>
    <t>Expiration of any timer results in a visual notification to the controlling dispatcher.</t>
  </si>
  <si>
    <t>Once a timer is exceeded and notification initiated, the system allows the user to clear the timer, ending the notification alert for that specific timer.</t>
  </si>
  <si>
    <t>Once a timer is exceeded and notification initiated, the system allows the user to extend the timer for a user definable time period, temporarily ending the notification alert.  The system will reset the timer to 0 and restart the count.</t>
  </si>
  <si>
    <t>The dispatch and enroute times for a unit that gives an arrival status on an event to which it has not been dispatched will not be used in generating response time averages.</t>
  </si>
  <si>
    <t>An authorized user is able to enter an override time for any unit status change.</t>
  </si>
  <si>
    <t>Override time entered for a unit status change is clearly indicated as such in the event record.</t>
  </si>
  <si>
    <t>Override times rather than actual time entered are used in the generation of response time averages and reports.</t>
  </si>
  <si>
    <t>If TCO does not reset a timer within a system administrator defined time period, the non-reset is recorded in the audit log.</t>
  </si>
  <si>
    <t>An event can be closed without a unit having been dispatched.</t>
  </si>
  <si>
    <t>Any event closed without being dispatched has a 'non-dispatched' disposition code associated with it.</t>
  </si>
  <si>
    <t>The system allows closed events to be reopened.</t>
  </si>
  <si>
    <t>The system allows comments to be added to closed events, without reopening the event.</t>
  </si>
  <si>
    <t>Defined response zones</t>
  </si>
  <si>
    <t>Defined station order responses</t>
  </si>
  <si>
    <t>Equipment types available.</t>
  </si>
  <si>
    <t>Specific premise related requirements</t>
  </si>
  <si>
    <t>The system displays additional unit responses beyond the initial response, at any time during the life of an active event.</t>
  </si>
  <si>
    <t>The system supports unit-based recommendation.</t>
  </si>
  <si>
    <t>The system supports station-based recommendation.</t>
  </si>
  <si>
    <t>The system can automatically alter recommendation criteria based on time of day.</t>
  </si>
  <si>
    <t>The system can automatically alter recommendation criteria based on day of week.</t>
  </si>
  <si>
    <t>The dispatcher is able to specify special attributes associated with a unit, such as skills of the personnel and equipment on-board.</t>
  </si>
  <si>
    <t>The system can handle unit recommendation for locations with complex jurisdictional boundaries, i.e. an intersection where multiple jurisdictions share responsibility.</t>
  </si>
  <si>
    <t>A dispatcher may override unit recommendations and assign any appropriate unit to an event.</t>
  </si>
  <si>
    <t>If the dispatch recommendation from the system is acceptable, the units can be dispatched with a single keystroke.</t>
  </si>
  <si>
    <t>The system will recommend units to be dispatched for selected events based on the following information:</t>
  </si>
  <si>
    <t>Location of event</t>
  </si>
  <si>
    <t>Status of unit</t>
  </si>
  <si>
    <t>Event priority</t>
  </si>
  <si>
    <t>Agency type</t>
  </si>
  <si>
    <t>Unit capabilities</t>
  </si>
  <si>
    <t>Response list</t>
  </si>
  <si>
    <t>Time of day</t>
  </si>
  <si>
    <t>The system includes the following functionality in making unit recommendations for an event:</t>
  </si>
  <si>
    <t>Account for units already assigned to an event.</t>
  </si>
  <si>
    <t>Provide a means for dispatchers to view ahead to a greater alarm level to see the balance of units that would be needed for that alarm level.</t>
  </si>
  <si>
    <t>Add a comment field specific to each response list</t>
  </si>
  <si>
    <t>Unavailable units are identifiable to the operator.</t>
  </si>
  <si>
    <t>A predefined group of units (such as a task force) may be dispatched as a single entity.</t>
  </si>
  <si>
    <t>An event may be “held” for a unit dispatched on another event.</t>
  </si>
  <si>
    <t>The system allows a unit not dispatched to an event to be assigned to the event with an arrival status.</t>
  </si>
  <si>
    <t>The system allows units to be logged on and off during a shift.</t>
  </si>
  <si>
    <t>Units may be assigned to areas of responsibility.</t>
  </si>
  <si>
    <t>Unit area assignments may be changed during a shift.</t>
  </si>
  <si>
    <t>The system supports the use of user-defined audible alerts based on event type.</t>
  </si>
  <si>
    <t>The system may designate a primary unit for an event.</t>
  </si>
  <si>
    <t>The dispatcher may assign the event’s primary unit.</t>
  </si>
  <si>
    <t>The dispatcher may change the event’s primary unit.</t>
  </si>
  <si>
    <t>The dispatcher may select a primary member within the unit.</t>
  </si>
  <si>
    <t>The dispatcher may assign or change the event’s primary member assignments.</t>
  </si>
  <si>
    <t>Any authorized user is capable of displaying and/or updating unit data for those units not under the operator’s direct control, so that an operator may query information about the units.</t>
  </si>
  <si>
    <t>A message will be displayed at the responsible dispatcher's workstation(s) when a unit's information is changed by an operator that does not have direct control of the unit.</t>
  </si>
  <si>
    <t>The system will recommend covers.</t>
  </si>
  <si>
    <t>Fire units put into a covering status are recommended from the station for which they are covering.</t>
  </si>
  <si>
    <t>The system will recommend move-ups.</t>
  </si>
  <si>
    <t>Any two, or more, events may be cross-referenced.</t>
  </si>
  <si>
    <t>Call Up of Premise/Hazard File Data.</t>
  </si>
  <si>
    <t>View the status of units</t>
  </si>
  <si>
    <t>Sending of a CAD-to-CAD E-MAIL Message, 80 Characters.</t>
  </si>
  <si>
    <t>Sending a CAD-CAR Dispatch Message.</t>
  </si>
  <si>
    <t>Commands are entered on the command line without interruptions to operations in the work areas.</t>
  </si>
  <si>
    <t>The event type drop down list can be sorted and searched by event type code.</t>
  </si>
  <si>
    <t>The event type drop down list can be sorted and searched by event type description.</t>
  </si>
  <si>
    <t>CAD-2</t>
  </si>
  <si>
    <t>CAD-4</t>
  </si>
  <si>
    <t>CAD-5</t>
  </si>
  <si>
    <t>CAD-6</t>
  </si>
  <si>
    <t>CAD-7</t>
  </si>
  <si>
    <t>CAD-8</t>
  </si>
  <si>
    <t>CAD-9</t>
  </si>
  <si>
    <t>CAD-10</t>
  </si>
  <si>
    <t>CAD-11</t>
  </si>
  <si>
    <t>CAD-12</t>
  </si>
  <si>
    <t>CAD-13</t>
  </si>
  <si>
    <t>CAD-14</t>
  </si>
  <si>
    <t>CAD-15</t>
  </si>
  <si>
    <t>CAD-16</t>
  </si>
  <si>
    <t>CAD-17</t>
  </si>
  <si>
    <t>CAD-18</t>
  </si>
  <si>
    <t>CAD-19</t>
  </si>
  <si>
    <t>CAD-20</t>
  </si>
  <si>
    <t>CAD-21</t>
  </si>
  <si>
    <t>CAD-22</t>
  </si>
  <si>
    <t>CAD-23</t>
  </si>
  <si>
    <t>CAD-24</t>
  </si>
  <si>
    <t>CAD-25</t>
  </si>
  <si>
    <t>CAD-26</t>
  </si>
  <si>
    <t>CAD-27</t>
  </si>
  <si>
    <t>CAD-28</t>
  </si>
  <si>
    <t>CAD-29</t>
  </si>
  <si>
    <t>CAD-30</t>
  </si>
  <si>
    <t>CAD-31</t>
  </si>
  <si>
    <t>CAD-32</t>
  </si>
  <si>
    <t>CAD-33</t>
  </si>
  <si>
    <t>CAD-34</t>
  </si>
  <si>
    <t>CAD-35</t>
  </si>
  <si>
    <t>CAD-36</t>
  </si>
  <si>
    <t>CAD-37</t>
  </si>
  <si>
    <t>CAD-38</t>
  </si>
  <si>
    <t>CAD-39</t>
  </si>
  <si>
    <t>CAD-40</t>
  </si>
  <si>
    <t>CAD-41</t>
  </si>
  <si>
    <t>CAD-42</t>
  </si>
  <si>
    <t>CAD-43</t>
  </si>
  <si>
    <t>CAD-44</t>
  </si>
  <si>
    <t>CAD-45</t>
  </si>
  <si>
    <t>CAD-46</t>
  </si>
  <si>
    <t>CAD-47</t>
  </si>
  <si>
    <t>CAD-48</t>
  </si>
  <si>
    <t>CAD-49</t>
  </si>
  <si>
    <t>CAD-50</t>
  </si>
  <si>
    <t>CAD-51</t>
  </si>
  <si>
    <t>CAD-52</t>
  </si>
  <si>
    <t>CAD-53</t>
  </si>
  <si>
    <t>CAD-54</t>
  </si>
  <si>
    <t>CAD-55</t>
  </si>
  <si>
    <t>CAD-56</t>
  </si>
  <si>
    <t>CAD-57</t>
  </si>
  <si>
    <t>CAD-58</t>
  </si>
  <si>
    <t>CAD-59</t>
  </si>
  <si>
    <t>CAD-60</t>
  </si>
  <si>
    <t>CAD-61</t>
  </si>
  <si>
    <t>CAD-62</t>
  </si>
  <si>
    <t>CAD-63</t>
  </si>
  <si>
    <t>CAD-64</t>
  </si>
  <si>
    <t>CAD-65</t>
  </si>
  <si>
    <t>CAD-66</t>
  </si>
  <si>
    <t>CAD-68</t>
  </si>
  <si>
    <t>CAD-69</t>
  </si>
  <si>
    <t>CAD-70</t>
  </si>
  <si>
    <t>CAD-71</t>
  </si>
  <si>
    <t>CAD-72</t>
  </si>
  <si>
    <t>CAD-73</t>
  </si>
  <si>
    <t>CAD-74</t>
  </si>
  <si>
    <t>CAD-75</t>
  </si>
  <si>
    <t>CAD-76</t>
  </si>
  <si>
    <t>CAD-77</t>
  </si>
  <si>
    <t>CAD-78</t>
  </si>
  <si>
    <t>CAD-79</t>
  </si>
  <si>
    <t>CAD-80</t>
  </si>
  <si>
    <t>CAD-81</t>
  </si>
  <si>
    <t>CAD-82</t>
  </si>
  <si>
    <t>CAD-83</t>
  </si>
  <si>
    <t>CAD-84</t>
  </si>
  <si>
    <t>CAD-85</t>
  </si>
  <si>
    <t>CAD-86</t>
  </si>
  <si>
    <t>CAD-87</t>
  </si>
  <si>
    <t>CAD-88</t>
  </si>
  <si>
    <t>CAD-89</t>
  </si>
  <si>
    <t>CAD-90</t>
  </si>
  <si>
    <t>CAD-91</t>
  </si>
  <si>
    <t>CAD-92</t>
  </si>
  <si>
    <t>CAD-93</t>
  </si>
  <si>
    <t>CAD-94</t>
  </si>
  <si>
    <t>CAD-95</t>
  </si>
  <si>
    <t>CAD-96</t>
  </si>
  <si>
    <t>CAD-97</t>
  </si>
  <si>
    <t>CAD-98</t>
  </si>
  <si>
    <t>CAD-99</t>
  </si>
  <si>
    <t>CAD-100</t>
  </si>
  <si>
    <t>CAD-101</t>
  </si>
  <si>
    <t>CAD-102</t>
  </si>
  <si>
    <t>CAD-103</t>
  </si>
  <si>
    <t>CAD-104</t>
  </si>
  <si>
    <t>CAD-105</t>
  </si>
  <si>
    <t>CAD-106</t>
  </si>
  <si>
    <t>CAD-107</t>
  </si>
  <si>
    <t>CAD-108</t>
  </si>
  <si>
    <t>CAD-109</t>
  </si>
  <si>
    <t>CAD-110</t>
  </si>
  <si>
    <t>CAD-111</t>
  </si>
  <si>
    <t>CAD-112</t>
  </si>
  <si>
    <t>CAD-113</t>
  </si>
  <si>
    <t>CAD-114</t>
  </si>
  <si>
    <t>CAD-117</t>
  </si>
  <si>
    <t>CAD-118</t>
  </si>
  <si>
    <t>CAD-119</t>
  </si>
  <si>
    <t>CAD-120</t>
  </si>
  <si>
    <t>CAD-121</t>
  </si>
  <si>
    <t>CAD-122</t>
  </si>
  <si>
    <t>CAD-123</t>
  </si>
  <si>
    <t>CAD-124</t>
  </si>
  <si>
    <t>CAD-125</t>
  </si>
  <si>
    <t>CAD-126</t>
  </si>
  <si>
    <t>CAD-127</t>
  </si>
  <si>
    <t>CAD-128</t>
  </si>
  <si>
    <t>CAD-129</t>
  </si>
  <si>
    <t>CAD-130</t>
  </si>
  <si>
    <t>CAD-131</t>
  </si>
  <si>
    <t>CAD-132</t>
  </si>
  <si>
    <t>CAD-133</t>
  </si>
  <si>
    <t>CAD-134</t>
  </si>
  <si>
    <t>CAD-135</t>
  </si>
  <si>
    <t>CAD-136</t>
  </si>
  <si>
    <t>CAD-138</t>
  </si>
  <si>
    <t>CAD-139</t>
  </si>
  <si>
    <t>CAD-140</t>
  </si>
  <si>
    <t>CAD-141</t>
  </si>
  <si>
    <t>CAD-142</t>
  </si>
  <si>
    <t>CAD-143</t>
  </si>
  <si>
    <t>CAD-144</t>
  </si>
  <si>
    <t>CAD-145</t>
  </si>
  <si>
    <t>CAD-146</t>
  </si>
  <si>
    <t>CAD-147</t>
  </si>
  <si>
    <t>CAD-149</t>
  </si>
  <si>
    <t>CAD-150</t>
  </si>
  <si>
    <t>CAD-151</t>
  </si>
  <si>
    <t>CAD-152</t>
  </si>
  <si>
    <t>CAD-153</t>
  </si>
  <si>
    <t>CAD-154</t>
  </si>
  <si>
    <t>CAD-155</t>
  </si>
  <si>
    <t>CAD-156</t>
  </si>
  <si>
    <t>CAD-157</t>
  </si>
  <si>
    <t>CAD-158</t>
  </si>
  <si>
    <t>CAD-159</t>
  </si>
  <si>
    <t>CAD-160</t>
  </si>
  <si>
    <t>CAD-161</t>
  </si>
  <si>
    <t>CAD-162</t>
  </si>
  <si>
    <t>CAD-163</t>
  </si>
  <si>
    <t>CAD-164</t>
  </si>
  <si>
    <t>CAD-165</t>
  </si>
  <si>
    <t>CAD-166</t>
  </si>
  <si>
    <t>CAD-167</t>
  </si>
  <si>
    <t>CAD-168</t>
  </si>
  <si>
    <t>CAD-169</t>
  </si>
  <si>
    <t>CAD-170</t>
  </si>
  <si>
    <t>CAD-171</t>
  </si>
  <si>
    <t>CAD-172</t>
  </si>
  <si>
    <t>CAD-173</t>
  </si>
  <si>
    <t>CAD-174</t>
  </si>
  <si>
    <t>CAD-175</t>
  </si>
  <si>
    <t>CAD-176</t>
  </si>
  <si>
    <t>CAD-177</t>
  </si>
  <si>
    <t>CAD-178</t>
  </si>
  <si>
    <t>CAD-179</t>
  </si>
  <si>
    <t>CAD-180</t>
  </si>
  <si>
    <t>CAD-181</t>
  </si>
  <si>
    <t>CAD-182</t>
  </si>
  <si>
    <t>CAD-183</t>
  </si>
  <si>
    <t>CAD-184</t>
  </si>
  <si>
    <t>CAD-185</t>
  </si>
  <si>
    <t>CAD-186</t>
  </si>
  <si>
    <t>CAD-187</t>
  </si>
  <si>
    <t>CAD-188</t>
  </si>
  <si>
    <t>CAD-189</t>
  </si>
  <si>
    <t>CAD-190</t>
  </si>
  <si>
    <t>CAD-191</t>
  </si>
  <si>
    <t>CAD-192</t>
  </si>
  <si>
    <t>CAD-193</t>
  </si>
  <si>
    <t>CAD-194</t>
  </si>
  <si>
    <t>CAD-195</t>
  </si>
  <si>
    <t>CAD-196</t>
  </si>
  <si>
    <t>CAD-197</t>
  </si>
  <si>
    <t>CAD-198</t>
  </si>
  <si>
    <t>CAD-199</t>
  </si>
  <si>
    <t>CAD-200</t>
  </si>
  <si>
    <t>CAD-201</t>
  </si>
  <si>
    <t>CAD-202</t>
  </si>
  <si>
    <t>CAD-203</t>
  </si>
  <si>
    <t>CAD-204</t>
  </si>
  <si>
    <t>CAD-205</t>
  </si>
  <si>
    <t>CAD-206</t>
  </si>
  <si>
    <t>Command line</t>
  </si>
  <si>
    <t>Form</t>
  </si>
  <si>
    <t>Hot key</t>
  </si>
  <si>
    <t>Point and click method from a location on the map</t>
  </si>
  <si>
    <t>CAD-207</t>
  </si>
  <si>
    <t>CAD-208</t>
  </si>
  <si>
    <t>CAD-209</t>
  </si>
  <si>
    <t>CAD-210</t>
  </si>
  <si>
    <t>CAD-211</t>
  </si>
  <si>
    <t>CAD-212</t>
  </si>
  <si>
    <t>CAD-213</t>
  </si>
  <si>
    <t>CAD-214</t>
  </si>
  <si>
    <t>CAD-216</t>
  </si>
  <si>
    <t>CAD-217</t>
  </si>
  <si>
    <t>CAD-223</t>
  </si>
  <si>
    <t>CAD-224</t>
  </si>
  <si>
    <t>CAD-225</t>
  </si>
  <si>
    <t>CAD-226</t>
  </si>
  <si>
    <t>CAD-227</t>
  </si>
  <si>
    <t>CAD-228</t>
  </si>
  <si>
    <t>CAD-229</t>
  </si>
  <si>
    <t>CAD-230</t>
  </si>
  <si>
    <t>CAD-236</t>
  </si>
  <si>
    <t>CAD-237</t>
  </si>
  <si>
    <t>CAD-238</t>
  </si>
  <si>
    <t>CAD-239</t>
  </si>
  <si>
    <t>CAD-241</t>
  </si>
  <si>
    <t>CAD-242</t>
  </si>
  <si>
    <t>CAD-243</t>
  </si>
  <si>
    <t>CAD-244</t>
  </si>
  <si>
    <t>CAD-245</t>
  </si>
  <si>
    <t>CAD-246</t>
  </si>
  <si>
    <t>CAD-247</t>
  </si>
  <si>
    <t>CAD-248</t>
  </si>
  <si>
    <t>CAD-249</t>
  </si>
  <si>
    <t>CAD-250</t>
  </si>
  <si>
    <t>CAD-251</t>
  </si>
  <si>
    <t>CAD-252</t>
  </si>
  <si>
    <t>CAD-253</t>
  </si>
  <si>
    <t>CAD-254</t>
  </si>
  <si>
    <t>CAD-255</t>
  </si>
  <si>
    <t>CAD-256</t>
  </si>
  <si>
    <t>CAD-257</t>
  </si>
  <si>
    <t>CAD-258</t>
  </si>
  <si>
    <t>CAD-259</t>
  </si>
  <si>
    <t>CAD-260</t>
  </si>
  <si>
    <t>CAD-261</t>
  </si>
  <si>
    <t>CAD-262</t>
  </si>
  <si>
    <t>CAD-263</t>
  </si>
  <si>
    <t>CAD-264</t>
  </si>
  <si>
    <t>CAD-265</t>
  </si>
  <si>
    <t>CAD-266</t>
  </si>
  <si>
    <t>CAD-267</t>
  </si>
  <si>
    <t>CAD-268</t>
  </si>
  <si>
    <t>CAD-270</t>
  </si>
  <si>
    <t>CAD-271</t>
  </si>
  <si>
    <t>CAD-272</t>
  </si>
  <si>
    <t>CAD-273</t>
  </si>
  <si>
    <t>CAD-274</t>
  </si>
  <si>
    <t>CAD-275</t>
  </si>
  <si>
    <t>CAD-276</t>
  </si>
  <si>
    <t>CAD-277</t>
  </si>
  <si>
    <t>CAD-278</t>
  </si>
  <si>
    <t>CAD-279</t>
  </si>
  <si>
    <t>CAD-280</t>
  </si>
  <si>
    <t>CAD-281</t>
  </si>
  <si>
    <t>CAD-282</t>
  </si>
  <si>
    <t>CAD-283</t>
  </si>
  <si>
    <t>CAD-284</t>
  </si>
  <si>
    <t>CAD-285</t>
  </si>
  <si>
    <t>CAD-286</t>
  </si>
  <si>
    <t>CAD-287</t>
  </si>
  <si>
    <t>CAD-288</t>
  </si>
  <si>
    <t>CAD-289</t>
  </si>
  <si>
    <t>CAD-290</t>
  </si>
  <si>
    <t>CAD-291</t>
  </si>
  <si>
    <t>CAD-292</t>
  </si>
  <si>
    <t>CAD-293</t>
  </si>
  <si>
    <t>CAD-294</t>
  </si>
  <si>
    <t>CAD-295</t>
  </si>
  <si>
    <t>CAD-296</t>
  </si>
  <si>
    <t>CAD-297</t>
  </si>
  <si>
    <t>CAD-298</t>
  </si>
  <si>
    <t>CAD-299</t>
  </si>
  <si>
    <t>CAD-300</t>
  </si>
  <si>
    <t>CAD-301</t>
  </si>
  <si>
    <t>CAD-302</t>
  </si>
  <si>
    <t>CAD-303</t>
  </si>
  <si>
    <t>CAD-304</t>
  </si>
  <si>
    <t>CAD-305</t>
  </si>
  <si>
    <t>CAD-306</t>
  </si>
  <si>
    <t>CAD-307</t>
  </si>
  <si>
    <t>CAD-308</t>
  </si>
  <si>
    <t>CAD-309</t>
  </si>
  <si>
    <t>CAD-310</t>
  </si>
  <si>
    <t>CAD-311</t>
  </si>
  <si>
    <t>CAD-312</t>
  </si>
  <si>
    <t>CAD-313</t>
  </si>
  <si>
    <t>CAD-314</t>
  </si>
  <si>
    <t>CAD-315</t>
  </si>
  <si>
    <t>CAD-316</t>
  </si>
  <si>
    <t>CAD-317</t>
  </si>
  <si>
    <t>CAD-318</t>
  </si>
  <si>
    <t>CAD-319</t>
  </si>
  <si>
    <t>CAD-320</t>
  </si>
  <si>
    <t>CAD-321</t>
  </si>
  <si>
    <t>CAD-322</t>
  </si>
  <si>
    <t>CAD-323</t>
  </si>
  <si>
    <t>CAD-324</t>
  </si>
  <si>
    <t>CAD-325</t>
  </si>
  <si>
    <t>CAD-326</t>
  </si>
  <si>
    <t>CAD-327</t>
  </si>
  <si>
    <t>CAD-328</t>
  </si>
  <si>
    <t>CAD-329</t>
  </si>
  <si>
    <t>CAD-330</t>
  </si>
  <si>
    <t>CAD-331</t>
  </si>
  <si>
    <t>CAD-332</t>
  </si>
  <si>
    <t>CAD-333</t>
  </si>
  <si>
    <t>CAD-334</t>
  </si>
  <si>
    <t>CAD-335</t>
  </si>
  <si>
    <t>CAD-336</t>
  </si>
  <si>
    <t>CAD-337</t>
  </si>
  <si>
    <t>CAD-338</t>
  </si>
  <si>
    <t>CAD-339</t>
  </si>
  <si>
    <t>CAD-340</t>
  </si>
  <si>
    <t>CAD-342</t>
  </si>
  <si>
    <t>CAD-343</t>
  </si>
  <si>
    <t>CAD-344</t>
  </si>
  <si>
    <t>CAD-345</t>
  </si>
  <si>
    <t>CAD-346</t>
  </si>
  <si>
    <t>CAD-347</t>
  </si>
  <si>
    <t>CAD-348</t>
  </si>
  <si>
    <t>CAD-349</t>
  </si>
  <si>
    <t>CAD-350</t>
  </si>
  <si>
    <t>CAD-351</t>
  </si>
  <si>
    <t>CAD-352</t>
  </si>
  <si>
    <t>CAD-354</t>
  </si>
  <si>
    <t>CAD-355</t>
  </si>
  <si>
    <t>CAD-356</t>
  </si>
  <si>
    <t>CAD-357</t>
  </si>
  <si>
    <t>CAD-358</t>
  </si>
  <si>
    <t>CAD-359</t>
  </si>
  <si>
    <t>CAD-360</t>
  </si>
  <si>
    <t>CAD-361</t>
  </si>
  <si>
    <t>CAD-362</t>
  </si>
  <si>
    <t>CAD-363</t>
  </si>
  <si>
    <t>CAD-364</t>
  </si>
  <si>
    <t>CAD-365</t>
  </si>
  <si>
    <t>CAD-366</t>
  </si>
  <si>
    <t>CAD-367</t>
  </si>
  <si>
    <t>CAD-368</t>
  </si>
  <si>
    <t>CAD-369</t>
  </si>
  <si>
    <t>CAD-370</t>
  </si>
  <si>
    <t>CAD-371</t>
  </si>
  <si>
    <t>CAD-372</t>
  </si>
  <si>
    <t>CAD-373</t>
  </si>
  <si>
    <t>CAD-374</t>
  </si>
  <si>
    <t>CAD-375</t>
  </si>
  <si>
    <t>CAD-376</t>
  </si>
  <si>
    <t>CAD-377</t>
  </si>
  <si>
    <t>CAD-378</t>
  </si>
  <si>
    <t>CAD-379</t>
  </si>
  <si>
    <t>CAD-380</t>
  </si>
  <si>
    <t>CAD-381</t>
  </si>
  <si>
    <t>CAD-384</t>
  </si>
  <si>
    <t>CAD-385</t>
  </si>
  <si>
    <t>CAD-386</t>
  </si>
  <si>
    <t>CAD-387</t>
  </si>
  <si>
    <t>CAD-388</t>
  </si>
  <si>
    <t>CAD-389</t>
  </si>
  <si>
    <t>CAD-390</t>
  </si>
  <si>
    <t>CAD-391</t>
  </si>
  <si>
    <t>CAD-392</t>
  </si>
  <si>
    <t>CAD-393</t>
  </si>
  <si>
    <t>CAD-394</t>
  </si>
  <si>
    <t>CAD-395</t>
  </si>
  <si>
    <t>CAD-396</t>
  </si>
  <si>
    <t>CAD-397</t>
  </si>
  <si>
    <t>CAD-398</t>
  </si>
  <si>
    <t>CAD-399</t>
  </si>
  <si>
    <t>CAD-400</t>
  </si>
  <si>
    <t>CAD-401</t>
  </si>
  <si>
    <t>CAD-402</t>
  </si>
  <si>
    <t>CAD-403</t>
  </si>
  <si>
    <t>CAD-404</t>
  </si>
  <si>
    <t>CAD-405</t>
  </si>
  <si>
    <t>CAD-406</t>
  </si>
  <si>
    <t>CAD-407</t>
  </si>
  <si>
    <t>CAD-408</t>
  </si>
  <si>
    <t>CAD-409</t>
  </si>
  <si>
    <t>CAD-410</t>
  </si>
  <si>
    <t>CAD-411</t>
  </si>
  <si>
    <t>CAD-412</t>
  </si>
  <si>
    <t>CAD-413</t>
  </si>
  <si>
    <t>CAD-414</t>
  </si>
  <si>
    <t>CAD-415</t>
  </si>
  <si>
    <t>CAD-416</t>
  </si>
  <si>
    <t>CAD-417</t>
  </si>
  <si>
    <t>CAD-418</t>
  </si>
  <si>
    <t>CAD-419</t>
  </si>
  <si>
    <t>CAD-420</t>
  </si>
  <si>
    <t>CAD-421</t>
  </si>
  <si>
    <t>CAD-422</t>
  </si>
  <si>
    <t>CAD-423</t>
  </si>
  <si>
    <t>CAD-424</t>
  </si>
  <si>
    <t>CAD-425</t>
  </si>
  <si>
    <t>CAD-426</t>
  </si>
  <si>
    <t>CAD-427</t>
  </si>
  <si>
    <t>CAD-428</t>
  </si>
  <si>
    <t>CAD-429</t>
  </si>
  <si>
    <t>CAD-430</t>
  </si>
  <si>
    <t>CAD-431</t>
  </si>
  <si>
    <t>CAD-432</t>
  </si>
  <si>
    <t>CAD-433</t>
  </si>
  <si>
    <t>CAD-434</t>
  </si>
  <si>
    <t>CAD-435</t>
  </si>
  <si>
    <t>CAD-436</t>
  </si>
  <si>
    <t>CAD-437</t>
  </si>
  <si>
    <t>CAD-438</t>
  </si>
  <si>
    <t>CAD-439</t>
  </si>
  <si>
    <t>CAD-440</t>
  </si>
  <si>
    <t>CAD-441</t>
  </si>
  <si>
    <t>CAD-442</t>
  </si>
  <si>
    <t>CAD-443</t>
  </si>
  <si>
    <t>CAD-444</t>
  </si>
  <si>
    <t>CAD-445</t>
  </si>
  <si>
    <t>CAD-446</t>
  </si>
  <si>
    <t>CAD-447</t>
  </si>
  <si>
    <t>CAD-448</t>
  </si>
  <si>
    <t>CAD-449</t>
  </si>
  <si>
    <t>CAD-450</t>
  </si>
  <si>
    <t>CAD-451</t>
  </si>
  <si>
    <t>CAD-452</t>
  </si>
  <si>
    <t>CAD-453</t>
  </si>
  <si>
    <t>CAD-454</t>
  </si>
  <si>
    <t>CAD-455</t>
  </si>
  <si>
    <t>CAD-456</t>
  </si>
  <si>
    <t>CAD-457</t>
  </si>
  <si>
    <t>CAD-458</t>
  </si>
  <si>
    <t>CAD-459</t>
  </si>
  <si>
    <t>CAD-460</t>
  </si>
  <si>
    <t>CAD-462</t>
  </si>
  <si>
    <t>CAD-463</t>
  </si>
  <si>
    <t>CAD-464</t>
  </si>
  <si>
    <t>CAD-465</t>
  </si>
  <si>
    <t>CAD-466</t>
  </si>
  <si>
    <t>CAD-467</t>
  </si>
  <si>
    <t>CAD-468</t>
  </si>
  <si>
    <t>CAD-469</t>
  </si>
  <si>
    <t>CAD-470</t>
  </si>
  <si>
    <t>CAD-471</t>
  </si>
  <si>
    <t>CAD-472</t>
  </si>
  <si>
    <t>CAD-473</t>
  </si>
  <si>
    <t>CAD-474</t>
  </si>
  <si>
    <t>CAD-475</t>
  </si>
  <si>
    <t>CAD-476</t>
  </si>
  <si>
    <t>CAD-477</t>
  </si>
  <si>
    <t>CAD-478</t>
  </si>
  <si>
    <t>CAD-479</t>
  </si>
  <si>
    <t>CAD-481</t>
  </si>
  <si>
    <t>CAD-482</t>
  </si>
  <si>
    <t>CAD-483</t>
  </si>
  <si>
    <t>CAD-484</t>
  </si>
  <si>
    <t>CAD-485</t>
  </si>
  <si>
    <t>CAD-486</t>
  </si>
  <si>
    <t>CAD-487</t>
  </si>
  <si>
    <t>CAD-488</t>
  </si>
  <si>
    <t>CAD-489</t>
  </si>
  <si>
    <t>CAD-490</t>
  </si>
  <si>
    <t>CAD-491</t>
  </si>
  <si>
    <t>CAD-492</t>
  </si>
  <si>
    <t>CAD-493</t>
  </si>
  <si>
    <t>CAD-494</t>
  </si>
  <si>
    <t>CAD-495</t>
  </si>
  <si>
    <t>CAD-496</t>
  </si>
  <si>
    <t>CAD-497</t>
  </si>
  <si>
    <t>CAD-498</t>
  </si>
  <si>
    <t>CAD-499</t>
  </si>
  <si>
    <t>CAD-500</t>
  </si>
  <si>
    <t>CAD-501</t>
  </si>
  <si>
    <t>CAD-502</t>
  </si>
  <si>
    <t>CAD-503</t>
  </si>
  <si>
    <t>CAD-505</t>
  </si>
  <si>
    <t>CAD-506</t>
  </si>
  <si>
    <t>CAD-507</t>
  </si>
  <si>
    <t>CAD-508</t>
  </si>
  <si>
    <t>CAD-509</t>
  </si>
  <si>
    <t>CAD-510</t>
  </si>
  <si>
    <t>CAD-511</t>
  </si>
  <si>
    <t>CAD-512</t>
  </si>
  <si>
    <t>CAD-513</t>
  </si>
  <si>
    <t>CAD-514</t>
  </si>
  <si>
    <t>CAD-515</t>
  </si>
  <si>
    <t>CAD-516</t>
  </si>
  <si>
    <t>CAD-518</t>
  </si>
  <si>
    <t>CAD-519</t>
  </si>
  <si>
    <t>CAD-520</t>
  </si>
  <si>
    <t>CAD-521</t>
  </si>
  <si>
    <t>CAD-523</t>
  </si>
  <si>
    <t>CAD-524</t>
  </si>
  <si>
    <t>CAD-525</t>
  </si>
  <si>
    <t>CAD-526</t>
  </si>
  <si>
    <t>CAD-527</t>
  </si>
  <si>
    <t>CAD-528</t>
  </si>
  <si>
    <t>CAD-529</t>
  </si>
  <si>
    <t>CAD-530</t>
  </si>
  <si>
    <t>CAD-531</t>
  </si>
  <si>
    <t>CAD-532</t>
  </si>
  <si>
    <t>CAD-533</t>
  </si>
  <si>
    <t>CAD-535</t>
  </si>
  <si>
    <t>CAD-536</t>
  </si>
  <si>
    <t>CAD-537</t>
  </si>
  <si>
    <t>CAD-538</t>
  </si>
  <si>
    <t>CAD-540</t>
  </si>
  <si>
    <t>CAD-541</t>
  </si>
  <si>
    <t>CAD-542</t>
  </si>
  <si>
    <t>CAD-543</t>
  </si>
  <si>
    <t>CAD-545</t>
  </si>
  <si>
    <t>CAD-546</t>
  </si>
  <si>
    <t>CAD-547</t>
  </si>
  <si>
    <t>CAD-548</t>
  </si>
  <si>
    <t>CAD-549</t>
  </si>
  <si>
    <t>CAD-550</t>
  </si>
  <si>
    <t>CAD-551</t>
  </si>
  <si>
    <t>CAD-552</t>
  </si>
  <si>
    <t>CAD-553</t>
  </si>
  <si>
    <t>CAD-554</t>
  </si>
  <si>
    <t>CAD-555</t>
  </si>
  <si>
    <t>CAD-556</t>
  </si>
  <si>
    <t>CAD-557</t>
  </si>
  <si>
    <t>CAD-558</t>
  </si>
  <si>
    <t>CAD-560</t>
  </si>
  <si>
    <t>CAD-561</t>
  </si>
  <si>
    <t>CAD-562</t>
  </si>
  <si>
    <t>CAD-563</t>
  </si>
  <si>
    <t>CAD-564</t>
  </si>
  <si>
    <t>CAD-565</t>
  </si>
  <si>
    <t>CAD-566</t>
  </si>
  <si>
    <t>CAD-567</t>
  </si>
  <si>
    <t>CAD-568</t>
  </si>
  <si>
    <t>CAD-569</t>
  </si>
  <si>
    <t>CAD-570</t>
  </si>
  <si>
    <t>CAD-572</t>
  </si>
  <si>
    <t>CAD-573</t>
  </si>
  <si>
    <t>CAD-577</t>
  </si>
  <si>
    <t>CAD-578</t>
  </si>
  <si>
    <t>CAD-579</t>
  </si>
  <si>
    <t>CAD-580</t>
  </si>
  <si>
    <t>CAD-581</t>
  </si>
  <si>
    <t>CAD-582</t>
  </si>
  <si>
    <t>CAD-583</t>
  </si>
  <si>
    <t>CAD-584</t>
  </si>
  <si>
    <t>CAD-585</t>
  </si>
  <si>
    <t>CAD-586</t>
  </si>
  <si>
    <t>CAD-587</t>
  </si>
  <si>
    <t>CAD-588</t>
  </si>
  <si>
    <t>CAD-589</t>
  </si>
  <si>
    <t>CAD-590</t>
  </si>
  <si>
    <t>CAD-591</t>
  </si>
  <si>
    <t>CAD-592</t>
  </si>
  <si>
    <t>CAD-593</t>
  </si>
  <si>
    <t>CAD-594</t>
  </si>
  <si>
    <t>CAD-595</t>
  </si>
  <si>
    <t>CAD-596</t>
  </si>
  <si>
    <t>CAD-597</t>
  </si>
  <si>
    <t>CAD-598</t>
  </si>
  <si>
    <t>CAD-599</t>
  </si>
  <si>
    <t>CAD-600</t>
  </si>
  <si>
    <t>CAD-601</t>
  </si>
  <si>
    <t>CAD-602</t>
  </si>
  <si>
    <t>CAD-603</t>
  </si>
  <si>
    <t>CAD-604</t>
  </si>
  <si>
    <t>CAD-605</t>
  </si>
  <si>
    <t>CAD-606</t>
  </si>
  <si>
    <t>CAD-607</t>
  </si>
  <si>
    <t>CAD-608</t>
  </si>
  <si>
    <t>CAD-609</t>
  </si>
  <si>
    <t>CAD-610</t>
  </si>
  <si>
    <t>CAD-611</t>
  </si>
  <si>
    <t>CAD-612</t>
  </si>
  <si>
    <t>CAD-613</t>
  </si>
  <si>
    <t>CAD-616</t>
  </si>
  <si>
    <t>CAD-617</t>
  </si>
  <si>
    <t>CAD-618</t>
  </si>
  <si>
    <t>CAD-619</t>
  </si>
  <si>
    <t>CAD-620</t>
  </si>
  <si>
    <t>CAD-621</t>
  </si>
  <si>
    <t>CAD-622</t>
  </si>
  <si>
    <t>CAD-623</t>
  </si>
  <si>
    <t>CAD-624</t>
  </si>
  <si>
    <t>CAD-625</t>
  </si>
  <si>
    <t>CAD-627</t>
  </si>
  <si>
    <t>CAD-628</t>
  </si>
  <si>
    <t>CAD-629</t>
  </si>
  <si>
    <t>CAD-630</t>
  </si>
  <si>
    <t>CAD-631</t>
  </si>
  <si>
    <t>CAD-632</t>
  </si>
  <si>
    <t>CAD-633</t>
  </si>
  <si>
    <t>CAD-634</t>
  </si>
  <si>
    <t>CAD-635</t>
  </si>
  <si>
    <t>CAD-636</t>
  </si>
  <si>
    <t>CAD-637</t>
  </si>
  <si>
    <t>CAD-638</t>
  </si>
  <si>
    <t>CAD-639</t>
  </si>
  <si>
    <t>CAD-640</t>
  </si>
  <si>
    <t>CAD-641</t>
  </si>
  <si>
    <t>CAD-642</t>
  </si>
  <si>
    <t>CAD-643</t>
  </si>
  <si>
    <t>CAD-644</t>
  </si>
  <si>
    <t>When an event has been created, call takers and dispatchers are able to continue entering information in the event record after it has been routed to the dispatcher.</t>
  </si>
  <si>
    <t>GIS-1</t>
  </si>
  <si>
    <t>GIS-2</t>
  </si>
  <si>
    <t>GIS-3</t>
  </si>
  <si>
    <t>GIS-4</t>
  </si>
  <si>
    <t>GIS-5</t>
  </si>
  <si>
    <t>GIS-6</t>
  </si>
  <si>
    <t>GIS-7</t>
  </si>
  <si>
    <t>GIS-8</t>
  </si>
  <si>
    <t>GIS-9</t>
  </si>
  <si>
    <t>GIS-10</t>
  </si>
  <si>
    <t>GIS-11</t>
  </si>
  <si>
    <t>GIS-12</t>
  </si>
  <si>
    <t>GIS-13</t>
  </si>
  <si>
    <t>GIS-14</t>
  </si>
  <si>
    <t>GIS-15</t>
  </si>
  <si>
    <t>GIS-16</t>
  </si>
  <si>
    <t>GIS-17</t>
  </si>
  <si>
    <t>GIS-18</t>
  </si>
  <si>
    <t>GIS-23</t>
  </si>
  <si>
    <t>GIS-26</t>
  </si>
  <si>
    <t>GIS-27</t>
  </si>
  <si>
    <t>GIS-29</t>
  </si>
  <si>
    <t>GIS-30</t>
  </si>
  <si>
    <t>GIS-31</t>
  </si>
  <si>
    <t>GIS-32</t>
  </si>
  <si>
    <t>GIS-33</t>
  </si>
  <si>
    <t>GIS-34</t>
  </si>
  <si>
    <t>GIS-35</t>
  </si>
  <si>
    <t>GIS-36</t>
  </si>
  <si>
    <t>GIS-37</t>
  </si>
  <si>
    <t>GIS-38</t>
  </si>
  <si>
    <t>GIS-39</t>
  </si>
  <si>
    <t>GIS-40</t>
  </si>
  <si>
    <t>GIS-41</t>
  </si>
  <si>
    <t>GIS-42</t>
  </si>
  <si>
    <t>GIS-43</t>
  </si>
  <si>
    <t>GIS-45</t>
  </si>
  <si>
    <t>GIS-46</t>
  </si>
  <si>
    <t>GIS-47</t>
  </si>
  <si>
    <t>GIS-48</t>
  </si>
  <si>
    <t>GIS-49</t>
  </si>
  <si>
    <t>GIS-52</t>
  </si>
  <si>
    <t>GIS-53</t>
  </si>
  <si>
    <t>GIS-54</t>
  </si>
  <si>
    <t>GIS-55</t>
  </si>
  <si>
    <t>GIS-56</t>
  </si>
  <si>
    <t>GIS-57</t>
  </si>
  <si>
    <t>First unit on scene</t>
  </si>
  <si>
    <t>On scene</t>
  </si>
  <si>
    <t>On scene at Station/HQ</t>
  </si>
  <si>
    <t>On scene at hospital</t>
  </si>
  <si>
    <t>Changed location on scene</t>
  </si>
  <si>
    <t>CEU</t>
  </si>
  <si>
    <t>Continuing Education Unit</t>
  </si>
  <si>
    <t>Email Address</t>
  </si>
  <si>
    <t>Rail lines</t>
  </si>
  <si>
    <t>CAD-645</t>
  </si>
  <si>
    <t>CAD-646</t>
  </si>
  <si>
    <t>CAD-647</t>
  </si>
  <si>
    <t>CAD-648</t>
  </si>
  <si>
    <t>CAD-649</t>
  </si>
  <si>
    <t>CAD-650</t>
  </si>
  <si>
    <t>CAD-651</t>
  </si>
  <si>
    <t>CAD-652</t>
  </si>
  <si>
    <t>CAD-653</t>
  </si>
  <si>
    <t>CAD-654</t>
  </si>
  <si>
    <t>CAD-655</t>
  </si>
  <si>
    <t>CAD-656</t>
  </si>
  <si>
    <t>Positioning of the map can be determined by the following methods:</t>
  </si>
  <si>
    <t>Ability to utilize a PC word processing program such as Microsoft Word™ to complete narrative fields.</t>
  </si>
  <si>
    <t>Support use of numeric keypad for number entry .</t>
  </si>
  <si>
    <t>Support multiple incident and report number formats.</t>
  </si>
  <si>
    <t>Include date, hour, minute, and seconds in all time stamps.</t>
  </si>
  <si>
    <t xml:space="preserve">Search records using exact match, limiters such as (&lt;, &gt;, =, =&gt;, =&lt;, not =, blank and contains). </t>
  </si>
  <si>
    <t xml:space="preserve">Provide in-field help (e.g. what field is used for). </t>
  </si>
  <si>
    <t>Provide pick lists for data entry (e.g. pull-down menus).</t>
  </si>
  <si>
    <t>Include jurisdictional indicator in incident and report number.</t>
  </si>
  <si>
    <t>Ability to hide or modify drop down list from the user interface.</t>
  </si>
  <si>
    <t>Ability to attach ANY type of file (not a file association).</t>
  </si>
  <si>
    <t>The system will alert an operator user when an event has not been opened beyond a user defined time period.</t>
  </si>
  <si>
    <t>Event Type to determine unit types required</t>
  </si>
  <si>
    <t>CAD-137</t>
  </si>
  <si>
    <t>CAD-240</t>
  </si>
  <si>
    <t>CAD-383</t>
  </si>
  <si>
    <t>CAD-480</t>
  </si>
  <si>
    <t>CAD-517</t>
  </si>
  <si>
    <t>GIS-44</t>
  </si>
  <si>
    <t>GIS-50</t>
  </si>
  <si>
    <t>GIS-51</t>
  </si>
  <si>
    <t>GIS-58</t>
  </si>
  <si>
    <t>GIS-59</t>
  </si>
  <si>
    <t>GIS-60</t>
  </si>
  <si>
    <t>GIS-61</t>
  </si>
  <si>
    <t>GIS-62</t>
  </si>
  <si>
    <t>GIS-63</t>
  </si>
  <si>
    <t>GIS-64</t>
  </si>
  <si>
    <t>GIS-65</t>
  </si>
  <si>
    <t>GIS-66</t>
  </si>
  <si>
    <t>GIS-67</t>
  </si>
  <si>
    <t>GIS-68</t>
  </si>
  <si>
    <t>GIS-69</t>
  </si>
  <si>
    <t>GIS-70</t>
  </si>
  <si>
    <t>GIS-71</t>
  </si>
  <si>
    <t>GIS-72</t>
  </si>
  <si>
    <t>GIS-73</t>
  </si>
  <si>
    <t>GIS-74</t>
  </si>
  <si>
    <t>GIS-75</t>
  </si>
  <si>
    <t>GIS-76</t>
  </si>
  <si>
    <t>GIS-77</t>
  </si>
  <si>
    <t>GIS-78</t>
  </si>
  <si>
    <t>GIS-79</t>
  </si>
  <si>
    <t>Place a unit available with location on a mobile data device (MDD).</t>
  </si>
  <si>
    <t>Street address (including intersections)</t>
  </si>
  <si>
    <t xml:space="preserve">Hazardous Material ID numbers </t>
  </si>
  <si>
    <t>Event / Incident Type</t>
  </si>
  <si>
    <t>Use a relational database for all data and code table storage with the exception of large binary objects (i.e. jpeg image, scanned document, etc.)</t>
  </si>
  <si>
    <t>Date of last update</t>
  </si>
  <si>
    <t>Documentation on the mapping of primary, alternate, and foreign keys.</t>
  </si>
  <si>
    <t>Parcels and associated attribute information</t>
  </si>
  <si>
    <t>Common Place Names</t>
  </si>
  <si>
    <t>Building foot print layer</t>
  </si>
  <si>
    <t>Primary Unit</t>
  </si>
  <si>
    <t xml:space="preserve">Unit assigned to write an incident report </t>
  </si>
  <si>
    <t>911 Interface</t>
  </si>
  <si>
    <t>The ability to provide USNG information from map coordinates to CAD users and mobile data users up to 8 characters.</t>
  </si>
  <si>
    <t>Messages will be displayed in a separate area (menu option or window) set aside for messages.</t>
  </si>
  <si>
    <t>The system provides a method for displaying complex name (e.g. Mobile Home Park) as a part of a validated address.</t>
  </si>
  <si>
    <t>Sort columns by clicking header.</t>
  </si>
  <si>
    <t>Option to allow user-maintainable toolbars.</t>
  </si>
  <si>
    <t>Ability to copy/cut-and-paste text from other forms or documents.</t>
  </si>
  <si>
    <t>A database structure diagram.</t>
  </si>
  <si>
    <t>Address (location of call, including intersection locations)</t>
  </si>
  <si>
    <t>By Fire Management Zone</t>
  </si>
  <si>
    <t>By Station Territory</t>
  </si>
  <si>
    <t>By Battalion Chief Territory</t>
  </si>
  <si>
    <t>In quarters</t>
  </si>
  <si>
    <t>Workstation IDs (or MDD ID) associated with status updates</t>
  </si>
  <si>
    <t>Interstate exit numbers</t>
  </si>
  <si>
    <t>Allow two units assigned to two separate events to have their assignments exchanged with one command.</t>
  </si>
  <si>
    <t>Allow a single command to clear all units from a call except those that are on-scene.</t>
  </si>
  <si>
    <t>The colors representing each priority are definable by system administrator.</t>
  </si>
  <si>
    <t>The symbols representing each priority are definable by system administrator.</t>
  </si>
  <si>
    <t>The symbols representing each status are definable by system administrator.</t>
  </si>
  <si>
    <t>An event to be displayed or updated can be accessed by entering the Unit ID of any unit assigned to the event.</t>
  </si>
  <si>
    <t>The system supports the specification of timers based on activity code/call type.</t>
  </si>
  <si>
    <t>The system can recommend units with particular characteristics to fill specific event type requirements.</t>
  </si>
  <si>
    <t>Day of week</t>
  </si>
  <si>
    <t>There is no limit to the number of units that can be assigned to an event.</t>
  </si>
  <si>
    <t>Fire units put into a move-up status are recommended from the station to which they have been moved.</t>
  </si>
  <si>
    <t>Cover</t>
  </si>
  <si>
    <t>Available - Limited Manpower (available for first responder calls only)</t>
  </si>
  <si>
    <t>LMP</t>
  </si>
  <si>
    <t>Limited Manpower</t>
  </si>
  <si>
    <t>The software or hardware that facilitates the meeting of two independent systems to act on or communicate with each other. (e.g., CAD and the radio system for the purpose of Fire tone alerts).</t>
  </si>
  <si>
    <t>In area</t>
  </si>
  <si>
    <t>The system supports the use of command aliases.</t>
  </si>
  <si>
    <t>Running Order</t>
  </si>
  <si>
    <t>A running order is a geographical area where the arrival order of equipment as measured from the nearest six fire stations doesn’t vary anywhere within its boundary. Running orders are assigned a four-digit number. The first two digits are the numbers of the closest fire station. The second two digits are sequential numbers from 00 thru 99. As used in C.A.D. application, each one of nearly 600 entries in the Running Order table is an array listing every piece of Fire or EMS apparatus by distance.</t>
  </si>
  <si>
    <t>GIS-80</t>
  </si>
  <si>
    <t>GIS-81</t>
  </si>
  <si>
    <t>GIS-82</t>
  </si>
  <si>
    <t>GIS-83</t>
  </si>
  <si>
    <t>GIS-84</t>
  </si>
  <si>
    <t>GIS-85</t>
  </si>
  <si>
    <t>GIS-86</t>
  </si>
  <si>
    <t>GIS-88</t>
  </si>
  <si>
    <t>CAD-215</t>
  </si>
  <si>
    <t>CAD-218</t>
  </si>
  <si>
    <t>CAD-219</t>
  </si>
  <si>
    <t>CAD-220</t>
  </si>
  <si>
    <t>CAD-221</t>
  </si>
  <si>
    <t>CAD-222</t>
  </si>
  <si>
    <t>CAD-231</t>
  </si>
  <si>
    <t>CAD-232</t>
  </si>
  <si>
    <t>CAD-233</t>
  </si>
  <si>
    <t>CAD-234</t>
  </si>
  <si>
    <t>CAD-235</t>
  </si>
  <si>
    <t>CAD-341</t>
  </si>
  <si>
    <t>CAD-353</t>
  </si>
  <si>
    <t>CAD-382</t>
  </si>
  <si>
    <t>CAD-461</t>
  </si>
  <si>
    <t>CAD-504</t>
  </si>
  <si>
    <t>CAD-522</t>
  </si>
  <si>
    <t>CAD-539</t>
  </si>
  <si>
    <t>CAD-544</t>
  </si>
  <si>
    <t>CAD-571</t>
  </si>
  <si>
    <t>CAD-574</t>
  </si>
  <si>
    <t>CAD-575</t>
  </si>
  <si>
    <t>CAD-576</t>
  </si>
  <si>
    <t>CAD-614</t>
  </si>
  <si>
    <t>CAD-615</t>
  </si>
  <si>
    <t>CAD-626</t>
  </si>
  <si>
    <t>CAD-657</t>
  </si>
  <si>
    <t>CAD-658</t>
  </si>
  <si>
    <t>CAD-659</t>
  </si>
  <si>
    <t>CAD-660</t>
  </si>
  <si>
    <t>CAD-661</t>
  </si>
  <si>
    <t>CAD-662</t>
  </si>
  <si>
    <t>CAD-663</t>
  </si>
  <si>
    <t>CAD-664</t>
  </si>
  <si>
    <t>CAD-665</t>
  </si>
  <si>
    <t>CAD-666</t>
  </si>
  <si>
    <t>CAD-667</t>
  </si>
  <si>
    <t>CAD-668</t>
  </si>
  <si>
    <t>CAD-669</t>
  </si>
  <si>
    <t>CAD-670</t>
  </si>
  <si>
    <t>CAD-671</t>
  </si>
  <si>
    <t>CAD-672</t>
  </si>
  <si>
    <t>CAD-673</t>
  </si>
  <si>
    <t>CAD-674</t>
  </si>
  <si>
    <t>CAD-675</t>
  </si>
  <si>
    <t>CAD-676</t>
  </si>
  <si>
    <t>CAD-677</t>
  </si>
  <si>
    <t>CAD-678</t>
  </si>
  <si>
    <t>CAD-679</t>
  </si>
  <si>
    <t>CAD-680</t>
  </si>
  <si>
    <t>CAD-681</t>
  </si>
  <si>
    <t>CAD-682</t>
  </si>
  <si>
    <t>CAD-683</t>
  </si>
  <si>
    <t>CAD-684</t>
  </si>
  <si>
    <t>CAD-685</t>
  </si>
  <si>
    <t>CAD-686</t>
  </si>
  <si>
    <t>CAD-687</t>
  </si>
  <si>
    <t>CAD-688</t>
  </si>
  <si>
    <t>CAD-689</t>
  </si>
  <si>
    <t>CAD-690</t>
  </si>
  <si>
    <t>CAD-691</t>
  </si>
  <si>
    <t>CAD-692</t>
  </si>
  <si>
    <t>CAD-693</t>
  </si>
  <si>
    <t>CAD-694</t>
  </si>
  <si>
    <t>CAD-695</t>
  </si>
  <si>
    <t>CAD-696</t>
  </si>
  <si>
    <t>CAD-697</t>
  </si>
  <si>
    <t>CAD-698</t>
  </si>
  <si>
    <t>CAD-699</t>
  </si>
  <si>
    <t>CAD-700</t>
  </si>
  <si>
    <t>CAD-701</t>
  </si>
  <si>
    <t>CAD-702</t>
  </si>
  <si>
    <t>CAD-703</t>
  </si>
  <si>
    <t>CAD-704</t>
  </si>
  <si>
    <t>CAD-705</t>
  </si>
  <si>
    <t>CAD-706</t>
  </si>
  <si>
    <t>CAD-707</t>
  </si>
  <si>
    <t>CAD-708</t>
  </si>
  <si>
    <t>CAD-709</t>
  </si>
  <si>
    <t>CAD-710</t>
  </si>
  <si>
    <t>CAD-711</t>
  </si>
  <si>
    <t>CAD-712</t>
  </si>
  <si>
    <t>CAD-713</t>
  </si>
  <si>
    <t>CAD-714</t>
  </si>
  <si>
    <t>CAD-715</t>
  </si>
  <si>
    <t>CAD-716</t>
  </si>
  <si>
    <t>CAD-717</t>
  </si>
  <si>
    <t>CAD-718</t>
  </si>
  <si>
    <t>CAD-719</t>
  </si>
  <si>
    <t>CAD-720</t>
  </si>
  <si>
    <t>CAD-721</t>
  </si>
  <si>
    <t>CAD-722</t>
  </si>
  <si>
    <t>CAD-723</t>
  </si>
  <si>
    <t>CAD-724</t>
  </si>
  <si>
    <t>CAD-725</t>
  </si>
  <si>
    <t>Non-verified address incident listing.</t>
  </si>
  <si>
    <t>The incident report will, at a minimum, include the following fields:</t>
  </si>
  <si>
    <t>Response time report.</t>
  </si>
  <si>
    <t>The non-verified address incident listing can be defined within a user specified time range.</t>
  </si>
  <si>
    <t>The non-verified address incident listing will, at a minimum, include the following fields:</t>
  </si>
  <si>
    <t>Unit report.</t>
  </si>
  <si>
    <t>The unit report will, at a minimum, includes the following fields:</t>
  </si>
  <si>
    <t>The description of the contact persons will include:</t>
  </si>
  <si>
    <t>The Contacts module can add unlimited number of contact persons.</t>
  </si>
  <si>
    <t>The system automatically records a date/time stamp.</t>
  </si>
  <si>
    <t>The system will record a date/time stamp:</t>
  </si>
  <si>
    <t>Available:</t>
  </si>
  <si>
    <t>The date/time stamp includes, at a minimum:</t>
  </si>
  <si>
    <t>CAD-67</t>
  </si>
  <si>
    <t>CAD-148</t>
  </si>
  <si>
    <t>CAD-726</t>
  </si>
  <si>
    <t>CAD-727</t>
  </si>
  <si>
    <t>CAD-728</t>
  </si>
  <si>
    <t>CAD-729</t>
  </si>
  <si>
    <t>CAD-730</t>
  </si>
  <si>
    <t>CAD-731</t>
  </si>
  <si>
    <t>CPE</t>
  </si>
  <si>
    <t>CDR</t>
  </si>
  <si>
    <t>American Standard Code for Information Interchange</t>
  </si>
  <si>
    <t>A sub component of an agency. This can be on or more physical building where units are housed.</t>
  </si>
  <si>
    <t>Narrative</t>
  </si>
  <si>
    <t>E-mail</t>
  </si>
  <si>
    <t>Total CAD Specification Score</t>
  </si>
  <si>
    <t>Number of Requirements</t>
  </si>
  <si>
    <t>Exception</t>
  </si>
  <si>
    <t>Master Location Index</t>
  </si>
  <si>
    <t>MLI</t>
  </si>
  <si>
    <t>PCR</t>
  </si>
  <si>
    <t>Patient Care Report</t>
  </si>
  <si>
    <t>FEMA</t>
  </si>
  <si>
    <t>Federal Emergency Management Agency</t>
  </si>
  <si>
    <t>Mobile Application</t>
  </si>
  <si>
    <t>Mob</t>
  </si>
  <si>
    <t>Mobile_Application</t>
  </si>
  <si>
    <t>Mobile Data</t>
  </si>
  <si>
    <t>Date:</t>
  </si>
  <si>
    <t>All</t>
  </si>
  <si>
    <t>Maximum Score</t>
  </si>
  <si>
    <t>ALL CATEGORIES</t>
  </si>
  <si>
    <t>Importance</t>
  </si>
  <si>
    <t>Results (HIDDEN)</t>
  </si>
  <si>
    <t>Reports to be delivered electronically must be provided in an industry-standard format, e.g. Adobe Acrobat™ .pdf files.</t>
  </si>
  <si>
    <t>Event Number  (CAD Number)</t>
  </si>
  <si>
    <t>SIP</t>
  </si>
  <si>
    <t>ECRF</t>
  </si>
  <si>
    <t>CAD Messaging</t>
  </si>
  <si>
    <t>Incident report.</t>
  </si>
  <si>
    <t>LE</t>
  </si>
  <si>
    <t>Law Enforcement</t>
  </si>
  <si>
    <t>LERMS</t>
  </si>
  <si>
    <t>Law Enforcement Records Management System</t>
  </si>
  <si>
    <t>Fire Records Management System</t>
  </si>
  <si>
    <t>Geographic Information System</t>
  </si>
  <si>
    <t>LNS</t>
  </si>
  <si>
    <t>All workstations and servers utilize software to synchronize their times with the time data provided by an industry standard Network Time Protocol (NTP) time source.</t>
  </si>
  <si>
    <t>The system automatically and correctly adjusts for Daylight Savings Time.</t>
  </si>
  <si>
    <t>All times are displayed as local time, regardless of how they are stored internally.</t>
  </si>
  <si>
    <t>The system supports dates in the format MM/DD/YYYY in all date fields.</t>
  </si>
  <si>
    <t>Where a date is entered in the format MM/DD/YY, the system will default to the current century to complete the date.</t>
  </si>
  <si>
    <t>Where a date is entered in the format MM/DD, the system will default to the current year to complete the date.</t>
  </si>
  <si>
    <t>Date and time stamps are automatically system generated at the server level.</t>
  </si>
  <si>
    <t>The system allows any active workstation to print to any printer available on the network.</t>
  </si>
  <si>
    <t>The system provides, at a minimum, the following methods for exchanging messages:</t>
  </si>
  <si>
    <t>The system provides the capability to purge the log of inter-workstation messages.</t>
  </si>
  <si>
    <t>The system provides the capability to print any message received at a workstation.</t>
  </si>
  <si>
    <t>The system provides a general notepad capability accessible to all authorized users.</t>
  </si>
  <si>
    <t>Installation or replacement of an individual workstation does not require interruption of real-time operations.</t>
  </si>
  <si>
    <t>Installation or replacement of an individual printer does not require interruption of real-time operations.</t>
  </si>
  <si>
    <t>All documents are provided in editable electronic format as well as hard copy format.</t>
  </si>
  <si>
    <t>The following documentation is provided, at a minimum, for each system:</t>
  </si>
  <si>
    <t>The system provides for the ability to create and modify ad-hoc reports and queries.</t>
  </si>
  <si>
    <t>The report-writing package provides the ability to create, modify and store user-defined reports.</t>
  </si>
  <si>
    <t>The system provides a menu or drop-down of all reports available to the current user from within the report-writing package.</t>
  </si>
  <si>
    <t>The system provides a method of electronically delivering reports to other users.</t>
  </si>
  <si>
    <t>The system provides, at a minimum, the ability to query or select data by the following criteria:</t>
  </si>
  <si>
    <t>The system provides a method to allow data recorded manually during system down time to be entered as reportable data.</t>
  </si>
  <si>
    <t>The system provides a report facility so that user-created reports can be made available to department personnel through the system.</t>
  </si>
  <si>
    <t>Acknowledgement of a system generated message is not required to continue real-time operations unless the message directly impacts the operation being performed.</t>
  </si>
  <si>
    <t>The system hosts a training database on the production server, or on a separate server/computer on the same network as the production server.</t>
  </si>
  <si>
    <t xml:space="preserve">Monitors used employ the most current standards for minimizing radiation to the user. </t>
  </si>
  <si>
    <t>The system supports multiple monitor manufacturers.</t>
  </si>
  <si>
    <t>The system is able to lock out a workstation following a administrator-defined number of consecutive invalid user logons by any user or users.</t>
  </si>
  <si>
    <t>The system is able to lock out a user after a administrator-defined number of consecutive invalid logon attempts.</t>
  </si>
  <si>
    <t>The system resets the invalid logon counter for a user following a successful logon by that user at any workstation.</t>
  </si>
  <si>
    <t>The system resets the invalid logon counter to a workstation following a successful logon by any user.</t>
  </si>
  <si>
    <t>An appropriately authorized user is able to reset a workstation locked out due to invalid logon attempts.</t>
  </si>
  <si>
    <t>An appropriately authorized user is able to reset a user's access after being locked out due to invalid logon attempts.</t>
  </si>
  <si>
    <t>The retention period for audit log information is user-configurable.</t>
  </si>
  <si>
    <t>The audit log is archivable and retrievable.</t>
  </si>
  <si>
    <t>The system maintains logs accessible by authorized users starting with the most recent activity.</t>
  </si>
  <si>
    <t>The workstation software operates with approved Commercial Off the Shelf (COTS) anti-virus software without conflict or performance degradation.</t>
  </si>
  <si>
    <t xml:space="preserve">The system supports remote maintenance. </t>
  </si>
  <si>
    <t>The system allows a user to change their own passwords.</t>
  </si>
  <si>
    <t>A user is able to change their password at any time after signing onto the system with a valid user ID and password.</t>
  </si>
  <si>
    <t>The system allows an authorized user to log off another user.</t>
  </si>
  <si>
    <t>The system creates and retains a log of all inter-workstation messages.</t>
  </si>
  <si>
    <t>The log of inter-workstation messages is searchable by the following criteria:</t>
  </si>
  <si>
    <t>The system allows the sender to categorize a message as Urgent or Routine.  Default is routine.</t>
  </si>
  <si>
    <t>Messages sent to a user account when not logged on, are stored and easily accessible for later viewing.</t>
  </si>
  <si>
    <t>The system displays the current time at each active workstation at all times.</t>
  </si>
  <si>
    <t>The time displayed at each workstation is synchronized to the system time.</t>
  </si>
  <si>
    <t>The system allows movement between fields in a form by clicking on a new field with the mouse.</t>
  </si>
  <si>
    <t>The system allows the active data entry field to automatically jump to the next field in a form when it can be determined that the current field has been filled, e.g. a Y/N field or a phone number field.</t>
  </si>
  <si>
    <t>Movement from one form to another followed by a return to the original form positions the cursor in the previously active field on that form.</t>
  </si>
  <si>
    <t>Online help is available at the form level.</t>
  </si>
  <si>
    <t>The use of online help does not impact the users ability to process information.</t>
  </si>
  <si>
    <t>Allow the user to move windows anywhere on screen(s).</t>
  </si>
  <si>
    <t>Searches by date range support the selection of dates from a drop-down or pop-up calendar.</t>
  </si>
  <si>
    <t>The report-writing package is capable of creating reports for all modules.</t>
  </si>
  <si>
    <t>All entry fields are available for inquiry.</t>
  </si>
  <si>
    <t>All entry fields are available for inclusion in reports.</t>
  </si>
  <si>
    <t>The report-writing package is capable of creating, displaying and printing maps and GIS-data including data from all modules.</t>
  </si>
  <si>
    <t>All queries and reports are case-insensitive.</t>
  </si>
  <si>
    <t>The system supports 'drilling down' for information from displayed maps, e.g. clicking on an incident icon will provide details of the incident.</t>
  </si>
  <si>
    <t>The system supports a COTS report generation application, such as Crystal Reports, for generating custom reports.</t>
  </si>
  <si>
    <t>The use of the COTS reporting generation application is functional in both live and test / training environment.</t>
  </si>
  <si>
    <t>The system has the ability to make all response data available for:</t>
  </si>
  <si>
    <t>The software provides authorized users with the ability to:</t>
  </si>
  <si>
    <t>The report viewing facility automatically sets up ODBC data 
sources, so that the System Administrator does not have to do
this for each desktop.</t>
  </si>
  <si>
    <t>The system identifies the table name and field name for fields from the users interface without the need to reference a data dictionary or an Entity-Relationship diagram.</t>
  </si>
  <si>
    <t xml:space="preserve">Computer workstation and server configurations comply with industry accepted standards.   </t>
  </si>
  <si>
    <t>The system is FCC Wireless Phase 2 compliant.</t>
  </si>
  <si>
    <t>The system performs Fire discipline resource dispatching.</t>
  </si>
  <si>
    <t>The system performs EMS discipline resource dispatching.</t>
  </si>
  <si>
    <t>Any workstation can be configured to perform multiple functions, e.g., call taking and dispatching.</t>
  </si>
  <si>
    <t>An authorized user can remove span of control limitations that does not require a system restart.</t>
  </si>
  <si>
    <t>The system handles multiple jurisdictions within a discipline.</t>
  </si>
  <si>
    <t>The system handles multiple disciplines within a jurisdiction.</t>
  </si>
  <si>
    <t>The system provides a method for exchanging messages between CAD workstations.</t>
  </si>
  <si>
    <t>The system provides, at a minimum, the following 'canned' Incident reports:</t>
  </si>
  <si>
    <t>The system provides, at a minimum, the following 'canned' unit reports:</t>
  </si>
  <si>
    <t>The system provides, at a minimum, the following 'canned' TCO reports:</t>
  </si>
  <si>
    <t>The system provides a method for geocoding intersections where multiple reporting districts / jurisdictions meet, i.e. an intersection where multiple jurisdictions share responsibility.</t>
  </si>
  <si>
    <t>The system provides a method to perform address verification via hot key.</t>
  </si>
  <si>
    <t>The system provides a method for an authorized user to validate an address without the need to initiate event entry.</t>
  </si>
  <si>
    <t>The system provides mapping capabilities as described below at a minimum:</t>
  </si>
  <si>
    <t>The system provides a method to enter, store and retrieve contacts.</t>
  </si>
  <si>
    <t>The system provides a unique ID number for each contact entry.</t>
  </si>
  <si>
    <t xml:space="preserve">The system provides a method for an authorized user to print a list of the contacts. </t>
  </si>
  <si>
    <t>The system provides a method to generate update request letters for businesses with information that has not been updated for a user-defined length of time.</t>
  </si>
  <si>
    <t>The system provides a contacts module accessible from the CAD module.</t>
  </si>
  <si>
    <t>The system provides a contacts module accessible from all other modules.</t>
  </si>
  <si>
    <t>The system provides the same level of user-associated security through the web interfaces (if applicable) as with local client logons.</t>
  </si>
  <si>
    <t>Urgent system-generated messages utilizes a pop-up window, that does not interfere with the operation/process being performed (i.e. take focus from function being performed such as call entry), rather than a simple display on a status line.</t>
  </si>
  <si>
    <t>The report-writing package is capable of referencing and including data in reports across all disciplines.</t>
  </si>
  <si>
    <t>When data is entered in the event location field of the event entry form, the address verification process is initiated automatically upon exiting the field.</t>
  </si>
  <si>
    <t>If the address verification process results in multiple possible matches, a list of matches is returned to the user to allow the selection of the correct address record.</t>
  </si>
  <si>
    <t>It is possible to initiate the address verification process for the caller's address.</t>
  </si>
  <si>
    <t>It is possible to associate multiple common place names with a single address.</t>
  </si>
  <si>
    <t>When entering an event using a common place name, both the common place name and the address associated with the location is recorded and displayed as a part of the event record.</t>
  </si>
  <si>
    <t>It is possible to associate street name aliases with limited access roads (i.e., Interstate highways).</t>
  </si>
  <si>
    <t>The data in the contacts module or subsystem is searchable by any field.</t>
  </si>
  <si>
    <t>At a minimum, the following unit status codes associated with event activities is supported in all systems:</t>
  </si>
  <si>
    <t>Event type modifiers are user definable.</t>
  </si>
  <si>
    <t>Event type modifiers are user configurable.</t>
  </si>
  <si>
    <t>Event type modifiers are user maintainable.</t>
  </si>
  <si>
    <t>A user is able to log on to an active workstation and automatically log off the previous user without requiring active events and units be transferred to another dispatcher as an intermediate step.</t>
  </si>
  <si>
    <t>Cross-referenced event numbers displayed in an event history are hyperlinked, allowing the other events to be opened for review.</t>
  </si>
  <si>
    <t>The system is able to query active CAD incidents using the browser-based interface.</t>
  </si>
  <si>
    <t>The system is able to query closed CAD incidents using the browser-based interface.</t>
  </si>
  <si>
    <t>The system administrator is able manage all browser-based functionality by individual function or group of functions.</t>
  </si>
  <si>
    <t>Listing of the TCO activity report includes, at a minimum, the following fields:</t>
  </si>
  <si>
    <t>The system supports the use of municipality names to uniquely identify addresses which may exist in multiple jurisdictions.</t>
  </si>
  <si>
    <t>If the address verification process results in multiple possible matches and the correct address record is not one of the possibilities returned, the system allows the user to utilize the original information entered and flags the address as non-verified.</t>
  </si>
  <si>
    <t xml:space="preserve">If the event location field is changed during the course of the event, each change causes the address verification process to be automatically initiated.  </t>
  </si>
  <si>
    <t>The user can quickly bypass or override address verification at a user's discretion.</t>
  </si>
  <si>
    <t>For any verified address in the event location field of the event entry form, the system displays the low and high cross streets for the location.</t>
  </si>
  <si>
    <t>The system supports, at a minimum, the use of the following criteria as verifiable locations:</t>
  </si>
  <si>
    <t>An event record contains, at a minimum, the following data elements:</t>
  </si>
  <si>
    <t>Any user with current responsibility for units, events or dispatch groups will not be able to log off of a workstation unless all responsibilities are transferred to or otherwise monitored by another dispatcher.</t>
  </si>
  <si>
    <t>Acknowledgement of a system generated message will not be required to continue real-time operations unless the message directly impacts the operation being performed.</t>
  </si>
  <si>
    <t>At a minimum, the system supports the following online queries:</t>
  </si>
  <si>
    <t>The response time report lists values between any two of the following times:</t>
  </si>
  <si>
    <t>The system supports zoom in via single function key.</t>
  </si>
  <si>
    <t>The system supports zoom out via single function key.</t>
  </si>
  <si>
    <t>The system supports panning in all four cardinal directions using keyboard arrow keys.</t>
  </si>
  <si>
    <t>The system supports user-maintained map layers to include, at a minimum:</t>
  </si>
  <si>
    <t>The system supports the representation of raster data.</t>
  </si>
  <si>
    <t>The system supports the representation of vector data.</t>
  </si>
  <si>
    <t>The system provides a method to annotate closed streets.</t>
  </si>
  <si>
    <t>The system accepts FCC Wireless Phase 2 event information.</t>
  </si>
  <si>
    <t>The system assimilates FCC Wireless Phase 2 data during event creation.</t>
  </si>
  <si>
    <t>The system displays FCC Wireless Phase 2 data on the workstation map display.</t>
  </si>
  <si>
    <t>The system displays annotation data from any active map layer.</t>
  </si>
  <si>
    <t>The system interprets latitude and longitude using either degrees/minutes/seconds or decimal degrees.</t>
  </si>
  <si>
    <t>The GIS based report-writing package references and includes data in reports across all disciplines.</t>
  </si>
  <si>
    <t>The system allows hyperlinks to be associated with icons to access internal data or traditional web sources.</t>
  </si>
  <si>
    <t>When entered through the CAD system, the system propagates closed street information to all CAD workstations.</t>
  </si>
  <si>
    <t>Location data from the E9-1-1 system during event creation</t>
  </si>
  <si>
    <t>Location data from Wireless Phase II information during event creation</t>
  </si>
  <si>
    <t xml:space="preserve">The system provides a method of visually representing closed streets on the map. </t>
  </si>
  <si>
    <t>User ID</t>
  </si>
  <si>
    <t>Unit</t>
  </si>
  <si>
    <t>SYS-1</t>
  </si>
  <si>
    <t>SYS-14</t>
  </si>
  <si>
    <t>SYS-15</t>
  </si>
  <si>
    <t>SYS-16</t>
  </si>
  <si>
    <t>SYS-17</t>
  </si>
  <si>
    <t>SYS-18</t>
  </si>
  <si>
    <t>SYS-19</t>
  </si>
  <si>
    <t>SYS-20</t>
  </si>
  <si>
    <t>SYS-21</t>
  </si>
  <si>
    <t>SYS-22</t>
  </si>
  <si>
    <t>SYS-23</t>
  </si>
  <si>
    <t>SYS-26</t>
  </si>
  <si>
    <t>SYS-27</t>
  </si>
  <si>
    <t>SYS-28</t>
  </si>
  <si>
    <t>SYS-30</t>
  </si>
  <si>
    <t>SYS-31</t>
  </si>
  <si>
    <t>SYS-32</t>
  </si>
  <si>
    <t>SYS-36</t>
  </si>
  <si>
    <t>SYS-37</t>
  </si>
  <si>
    <t>SYS-38</t>
  </si>
  <si>
    <t>SYS-39</t>
  </si>
  <si>
    <t>SYS-40</t>
  </si>
  <si>
    <t>SYS-41</t>
  </si>
  <si>
    <t>SYS-42</t>
  </si>
  <si>
    <t>SYS-43</t>
  </si>
  <si>
    <t>SYS-44</t>
  </si>
  <si>
    <t>SYS-45</t>
  </si>
  <si>
    <t>SYS-46</t>
  </si>
  <si>
    <t>SYS-47</t>
  </si>
  <si>
    <t>SYS-48</t>
  </si>
  <si>
    <t>SYS-49</t>
  </si>
  <si>
    <t>SYS-50</t>
  </si>
  <si>
    <t>SYS-51</t>
  </si>
  <si>
    <t>SYS-52</t>
  </si>
  <si>
    <t>SYS-53</t>
  </si>
  <si>
    <t>SYS-54</t>
  </si>
  <si>
    <t>SYS-55</t>
  </si>
  <si>
    <t>SYS-56</t>
  </si>
  <si>
    <t>SYS-57</t>
  </si>
  <si>
    <t>SYS-58</t>
  </si>
  <si>
    <t>SYS-59</t>
  </si>
  <si>
    <t>SYS-60</t>
  </si>
  <si>
    <t>SYS-62</t>
  </si>
  <si>
    <t>SYS-63</t>
  </si>
  <si>
    <t>SYS-64</t>
  </si>
  <si>
    <t>SYS-65</t>
  </si>
  <si>
    <t>SYS-66</t>
  </si>
  <si>
    <t>SYS-67</t>
  </si>
  <si>
    <t>SYS-80</t>
  </si>
  <si>
    <t>SYS-81</t>
  </si>
  <si>
    <t>SYS-82</t>
  </si>
  <si>
    <t>SYS-83</t>
  </si>
  <si>
    <t>SYS-84</t>
  </si>
  <si>
    <t>SYS-85</t>
  </si>
  <si>
    <t>SYS-86</t>
  </si>
  <si>
    <t>SYS-87</t>
  </si>
  <si>
    <t>SYS-88</t>
  </si>
  <si>
    <t>SYS-89</t>
  </si>
  <si>
    <t>SYS-90</t>
  </si>
  <si>
    <t>SYS-91</t>
  </si>
  <si>
    <t>SYS-92</t>
  </si>
  <si>
    <t>SYS-93</t>
  </si>
  <si>
    <t>SYS-94</t>
  </si>
  <si>
    <t>SYS-95</t>
  </si>
  <si>
    <t>SYS-96</t>
  </si>
  <si>
    <t>SYS-97</t>
  </si>
  <si>
    <t>SYS-99</t>
  </si>
  <si>
    <t>SYS-100</t>
  </si>
  <si>
    <t>SYS-101</t>
  </si>
  <si>
    <t>SYS-102</t>
  </si>
  <si>
    <t>SYS-106</t>
  </si>
  <si>
    <t>SYS-107</t>
  </si>
  <si>
    <t>SYS-108</t>
  </si>
  <si>
    <t>SYS-109</t>
  </si>
  <si>
    <t>SYS-110</t>
  </si>
  <si>
    <t>SYS-111</t>
  </si>
  <si>
    <t>SYS-112</t>
  </si>
  <si>
    <t>SYS-113</t>
  </si>
  <si>
    <t>SYS-114</t>
  </si>
  <si>
    <t>SYS-115</t>
  </si>
  <si>
    <t>SYS-116</t>
  </si>
  <si>
    <t>SYS-117</t>
  </si>
  <si>
    <t>SYS-118</t>
  </si>
  <si>
    <t>SYS-119</t>
  </si>
  <si>
    <t>SYS-120</t>
  </si>
  <si>
    <t>SYS-121</t>
  </si>
  <si>
    <t>SYS-122</t>
  </si>
  <si>
    <t>SYS-123</t>
  </si>
  <si>
    <t>SYS-124</t>
  </si>
  <si>
    <t>SYS-125</t>
  </si>
  <si>
    <t>SYS-126</t>
  </si>
  <si>
    <t>SYS-127</t>
  </si>
  <si>
    <t>SYS-128</t>
  </si>
  <si>
    <t>SYS-129</t>
  </si>
  <si>
    <t>SYS-130</t>
  </si>
  <si>
    <t>SYS-131</t>
  </si>
  <si>
    <t>SYS-132</t>
  </si>
  <si>
    <t>SYS-133</t>
  </si>
  <si>
    <t>SYS-134</t>
  </si>
  <si>
    <t>SYS-135</t>
  </si>
  <si>
    <t>SYS-136</t>
  </si>
  <si>
    <t>SYS-137</t>
  </si>
  <si>
    <t>SYS-138</t>
  </si>
  <si>
    <t>SYS-139</t>
  </si>
  <si>
    <t>SYS-140</t>
  </si>
  <si>
    <t>SYS-141</t>
  </si>
  <si>
    <t>SYS-142</t>
  </si>
  <si>
    <t>SYS-143</t>
  </si>
  <si>
    <t>SYS-144</t>
  </si>
  <si>
    <t>SYS-145</t>
  </si>
  <si>
    <t>SYS-146</t>
  </si>
  <si>
    <t>SYS-147</t>
  </si>
  <si>
    <t>SYS-148</t>
  </si>
  <si>
    <t>SYS-149</t>
  </si>
  <si>
    <t>SYS-150</t>
  </si>
  <si>
    <t>SYS-151</t>
  </si>
  <si>
    <t>SYS-152</t>
  </si>
  <si>
    <t>SYS-153</t>
  </si>
  <si>
    <t>SYS-154</t>
  </si>
  <si>
    <t>SYS-155</t>
  </si>
  <si>
    <t>SYS-156</t>
  </si>
  <si>
    <t>SYS-157</t>
  </si>
  <si>
    <t>CAD-1</t>
  </si>
  <si>
    <t>When an incident is related to multiple disciplines (EMS, Fire, Law), a separate CAD event is created with a unique event number for each discipline.</t>
  </si>
  <si>
    <t>The following specifications apply to all modules and applications.</t>
  </si>
  <si>
    <t xml:space="preserve">Required/mandatory fields on all data entry forms are clearly identified by color. </t>
  </si>
  <si>
    <t>Required/mandatory fields on all data entry forms are clearly identified by symbol.</t>
  </si>
  <si>
    <t>An authorized user has the ability to create Function key definitions in CAD.</t>
  </si>
  <si>
    <t>An authorized user has the ability to create Function key definitions in Mobile.</t>
  </si>
  <si>
    <t>The system provides a method to update the application software of the training / test environment without affecting the production system.</t>
  </si>
  <si>
    <t>The proposed system provides for the ability to establish and maintain test/training environments that duplicate all functions of all production systems and is used for:</t>
  </si>
  <si>
    <t>Printers supplied with the system utilize standard office supply paper available in the marketplace.</t>
  </si>
  <si>
    <t>Response boundaries (e.g., beat, box, grid)</t>
  </si>
  <si>
    <t>The system provides a method to write event data to an external database at a predefined interval.</t>
  </si>
  <si>
    <t>The system provides a method to retrieve all stored data.</t>
  </si>
  <si>
    <t>The system provides a method to search stored record data by:</t>
  </si>
  <si>
    <t>The system allows remote access to query stored data based on user defined security requirements.</t>
  </si>
  <si>
    <t>DBCC</t>
  </si>
  <si>
    <t>Data Base Console Commands</t>
  </si>
  <si>
    <t>Performing database maintenance (e.g., running DBCC, backup and truncation of the transaction log) does not degrade real-time operations.</t>
  </si>
  <si>
    <t>Updating data (e.g., GIS information) does not degrade system operations.</t>
  </si>
  <si>
    <t>Routine data maintenance, including but not limited to creating and updating units, creating and updating event types, code table maintenance can be performed online while the system is live, with no impact on real-time system operations.</t>
  </si>
  <si>
    <t>Updated system data is available without requiring a system restart.</t>
  </si>
  <si>
    <t>Access to data and functionality is user configurable per workstation, when dictated by the software and mandated standards, by an  authorized user.</t>
  </si>
  <si>
    <t>The system has the ability to assign/restrict user rights to perform the following functions for each application:</t>
  </si>
  <si>
    <t>add</t>
  </si>
  <si>
    <t>change</t>
  </si>
  <si>
    <t>delete</t>
  </si>
  <si>
    <t>print</t>
  </si>
  <si>
    <t>The initial user ID and password for each user can be set by an authorized user.</t>
  </si>
  <si>
    <t>Passwords will be synchronized across all applications.</t>
  </si>
  <si>
    <t>The system permits users to be logged in to multiple workstations concurrently as determined by an authorized user.</t>
  </si>
  <si>
    <t>The system allows an authorized user to change all passwords.</t>
  </si>
  <si>
    <t>The system provides an audit log of all transactions across all applications, including additions, deletions and modifications whether successful or not.</t>
  </si>
  <si>
    <t>Application</t>
  </si>
  <si>
    <t>Module</t>
  </si>
  <si>
    <t>User Profile</t>
  </si>
  <si>
    <t>The system allows an authorized user to review selected transactions through the audit system.</t>
  </si>
  <si>
    <t>Anti-virus alerts are delivered without impacting the operation of the system generating the alert.</t>
  </si>
  <si>
    <t>Anti-virus updates and alerts do not affect operations.</t>
  </si>
  <si>
    <t xml:space="preserve">The system uses only client approved access technologies for remote access to networks, servers, and applications.  </t>
  </si>
  <si>
    <t>All passwords are stored in encrypted form.</t>
  </si>
  <si>
    <t>An authorized user is able to control a minimum frequency where users must change their passwords.</t>
  </si>
  <si>
    <t>An authorized user is able to add, change, and cancel user IDs, passwords, and permissions for system access.</t>
  </si>
  <si>
    <t>The system allows the ability to make changes to security by user group.</t>
  </si>
  <si>
    <t>The system allows the ability to make changes to security by  individual.</t>
  </si>
  <si>
    <t>The system has the ability to assign multiple user groups to an individual user.</t>
  </si>
  <si>
    <t>The system allows the ability to associate users with multiple user groups simultaneously.</t>
  </si>
  <si>
    <t>When provided by the vendor, the hardware operating system software  will be configured with all known security vulnerability patches applied.</t>
  </si>
  <si>
    <t>The applications software provided will be configured with all known security vulnerability patches applied.</t>
  </si>
  <si>
    <t>The system provides a general notepad capability accessible to all authorized users across all applications.</t>
  </si>
  <si>
    <t>The notepad features include:</t>
  </si>
  <si>
    <t>Date of entry</t>
  </si>
  <si>
    <t>Title</t>
  </si>
  <si>
    <t>Ability to assign an expiration date.</t>
  </si>
  <si>
    <t>Message type</t>
  </si>
  <si>
    <t>Ability to search messages by:</t>
  </si>
  <si>
    <t>Ability to sort messages by:</t>
  </si>
  <si>
    <t>The system automatically associates premises history information with intersections.</t>
  </si>
  <si>
    <t>The number of records returned by a premises history inquiry is configurable by an authorized user.</t>
  </si>
  <si>
    <t>The system provides a method for maintaining (entry, updates, removal) the premises information in CAD.</t>
  </si>
  <si>
    <t>The system provides a historic record of prior events at a specific location.</t>
  </si>
  <si>
    <t>The duration an event is associated with a location can be user defined based on event priority.</t>
  </si>
  <si>
    <t>The duration an event is associated with a location can be user defined based on event type.</t>
  </si>
  <si>
    <t>Locations include:</t>
  </si>
  <si>
    <t xml:space="preserve">specific address </t>
  </si>
  <si>
    <t>address point</t>
  </si>
  <si>
    <t>common name</t>
  </si>
  <si>
    <t>intersection</t>
  </si>
  <si>
    <t>X/Y coordinate</t>
  </si>
  <si>
    <t>user defined geographic area</t>
  </si>
  <si>
    <t>The system automatically associates premises history information with individual locations.</t>
  </si>
  <si>
    <t>Date/time</t>
  </si>
  <si>
    <t>Incident type description</t>
  </si>
  <si>
    <t>The premises history information displayed includes:</t>
  </si>
  <si>
    <t>The system provides a premises information at a specific location.</t>
  </si>
  <si>
    <t>The premises information should include:</t>
  </si>
  <si>
    <t>street segment</t>
  </si>
  <si>
    <t>street</t>
  </si>
  <si>
    <t>associated map polygons (e.g., beat, box, response area)</t>
  </si>
  <si>
    <t>The anti-virus updates are loaded on a single system and propagated across the network rather than requiring each workstation to access the updates from the original source.</t>
  </si>
  <si>
    <t>Not Answered</t>
  </si>
  <si>
    <t>The system allows the span of control of a workstation to be limited by discipline.</t>
  </si>
  <si>
    <t>The system is multi-jurisdictional, i.e., the system assigns resources based on jurisdiction for a nature code.  For example, Jurisdiction A will require 2 Engines and a Truck to a structure fire while Jurisdiction B will require 2 Engines and 2 Trucks.</t>
  </si>
  <si>
    <t>Any workstation can be configured to perform a specific function, e.g., call taking or dispatching.</t>
  </si>
  <si>
    <t>The system is capable of configuring any workstation to handle any combination of agencies and jurisdictions.</t>
  </si>
  <si>
    <t>The system supports multi-level security to restrict access and control functionality.</t>
  </si>
  <si>
    <t>An operator can perform a rebid of wireless caller location without requiring a new event window.</t>
  </si>
  <si>
    <t>When the system prevents a user from logging off, a warning message will be issued to the user describing the reason.</t>
  </si>
  <si>
    <t>The user will be prevented from logging off from CAD when:</t>
  </si>
  <si>
    <t>The system has the ability to flag data entered manually as entered "post-event" or "after the fact".</t>
  </si>
  <si>
    <t>An inquiry into a cross-referenced event will produce a list of all the events cross-referenced to that event.</t>
  </si>
  <si>
    <t>The system provides a mechanism for dissociating cross-referenced events.</t>
  </si>
  <si>
    <t>Rotation plans are user configurable and maintainable.</t>
  </si>
  <si>
    <t>Rotation plans can rotate among unlimited companies.</t>
  </si>
  <si>
    <t>Rotation plans can be configured up to a year in advance.</t>
  </si>
  <si>
    <t>The system has the capability to handle "Be On the Look Out" (BOLO) messages.</t>
  </si>
  <si>
    <t>BOLO messages are initiated in the CAD system via a formatted data entry form.</t>
  </si>
  <si>
    <t>BOLO messages can be disseminated to selected CAD positions.</t>
  </si>
  <si>
    <t>BOLO information may be associated with an event.</t>
  </si>
  <si>
    <t>BOLO information can expire via an user defined expiration date.</t>
  </si>
  <si>
    <t>BOLO messages can be disseminated to all CAD positions.</t>
  </si>
  <si>
    <t>BOLO information is retained for a period of time specified by an authorized user.</t>
  </si>
  <si>
    <t>The system supports positioning of the map centered on the X/Y coordinate, e.g., longitude/latitude.</t>
  </si>
  <si>
    <t>e.g.</t>
  </si>
  <si>
    <t>More than one operator workstation at a time can enter and update information in an event record (including the controlled transfer and update of information that can occur between a Call Taker/Dispatcher working an event at the same time when rapid response is required).</t>
  </si>
  <si>
    <t>CAD-534</t>
  </si>
  <si>
    <t>CAD-732</t>
  </si>
  <si>
    <t>CAD-733</t>
  </si>
  <si>
    <t>CAD-734</t>
  </si>
  <si>
    <t>CAD-735</t>
  </si>
  <si>
    <t>CAD-736</t>
  </si>
  <si>
    <t>CAD-737</t>
  </si>
  <si>
    <t>CAD-738</t>
  </si>
  <si>
    <t>CAD-739</t>
  </si>
  <si>
    <t>CAD-740</t>
  </si>
  <si>
    <t>CAD-741</t>
  </si>
  <si>
    <t>CAD-742</t>
  </si>
  <si>
    <t>CAD-743</t>
  </si>
  <si>
    <t>CAD-744</t>
  </si>
  <si>
    <t>CAD-745</t>
  </si>
  <si>
    <t>CAD-746</t>
  </si>
  <si>
    <t>CAD-747</t>
  </si>
  <si>
    <t>CAD-748</t>
  </si>
  <si>
    <t>CAD-749</t>
  </si>
  <si>
    <t>CAD-750</t>
  </si>
  <si>
    <t>CAD-751</t>
  </si>
  <si>
    <t>CAD-752</t>
  </si>
  <si>
    <t>CAD-753</t>
  </si>
  <si>
    <t>CAD-754</t>
  </si>
  <si>
    <t>CAD-755</t>
  </si>
  <si>
    <t>CAD-756</t>
  </si>
  <si>
    <t>CAD-757</t>
  </si>
  <si>
    <t>CAD-758</t>
  </si>
  <si>
    <t>CAD-759</t>
  </si>
  <si>
    <t>CAD-760</t>
  </si>
  <si>
    <t>CAD-761</t>
  </si>
  <si>
    <t>CAD-762</t>
  </si>
  <si>
    <t>CAD-763</t>
  </si>
  <si>
    <t>CAD-764</t>
  </si>
  <si>
    <t>CAD-765</t>
  </si>
  <si>
    <t>CAD-766</t>
  </si>
  <si>
    <t>Com-1</t>
  </si>
  <si>
    <t>Com-2</t>
  </si>
  <si>
    <t>Com-3</t>
  </si>
  <si>
    <t>Com-4</t>
  </si>
  <si>
    <t>Com-5</t>
  </si>
  <si>
    <t>Com-6</t>
  </si>
  <si>
    <t>Com-7</t>
  </si>
  <si>
    <t>Com-8</t>
  </si>
  <si>
    <t>Com-9</t>
  </si>
  <si>
    <t>Com-10</t>
  </si>
  <si>
    <t>Com-11</t>
  </si>
  <si>
    <t>Com-12</t>
  </si>
  <si>
    <t>Com-13</t>
  </si>
  <si>
    <t>Com-14</t>
  </si>
  <si>
    <t>Com-15</t>
  </si>
  <si>
    <t>Com-16</t>
  </si>
  <si>
    <t>Com-17</t>
  </si>
  <si>
    <t>Com-18</t>
  </si>
  <si>
    <t>Com-19</t>
  </si>
  <si>
    <t>Com-20</t>
  </si>
  <si>
    <t>Com-21</t>
  </si>
  <si>
    <t>Com-22</t>
  </si>
  <si>
    <t>Com-23</t>
  </si>
  <si>
    <t>Com-24</t>
  </si>
  <si>
    <t>Com-25</t>
  </si>
  <si>
    <t>Com-26</t>
  </si>
  <si>
    <t>Com-27</t>
  </si>
  <si>
    <t>Com-28</t>
  </si>
  <si>
    <t>Com-29</t>
  </si>
  <si>
    <t>Com-30</t>
  </si>
  <si>
    <t>Com-31</t>
  </si>
  <si>
    <t>Com-32</t>
  </si>
  <si>
    <t>Com-33</t>
  </si>
  <si>
    <t>Com-34</t>
  </si>
  <si>
    <t>Com-35</t>
  </si>
  <si>
    <t>Com-36</t>
  </si>
  <si>
    <t>Com-37</t>
  </si>
  <si>
    <t>Com-38</t>
  </si>
  <si>
    <t>Com-39</t>
  </si>
  <si>
    <t>Com-40</t>
  </si>
  <si>
    <t>Com-41</t>
  </si>
  <si>
    <t>Com-42</t>
  </si>
  <si>
    <t>Com-43</t>
  </si>
  <si>
    <t>Com-44</t>
  </si>
  <si>
    <t>Com-45</t>
  </si>
  <si>
    <t>Com-46</t>
  </si>
  <si>
    <t>Com-47</t>
  </si>
  <si>
    <t>Com-48</t>
  </si>
  <si>
    <t>Com-49</t>
  </si>
  <si>
    <t>Com-50</t>
  </si>
  <si>
    <t>Com-51</t>
  </si>
  <si>
    <t>Com-52</t>
  </si>
  <si>
    <t>Com-53</t>
  </si>
  <si>
    <t>Com-54</t>
  </si>
  <si>
    <t>Com-55</t>
  </si>
  <si>
    <t>Com-56</t>
  </si>
  <si>
    <t>Com-57</t>
  </si>
  <si>
    <t>Com-58</t>
  </si>
  <si>
    <t>SYS-2</t>
  </si>
  <si>
    <t>SYS-3</t>
  </si>
  <si>
    <t>SYS-4</t>
  </si>
  <si>
    <t>SYS-5</t>
  </si>
  <si>
    <t>SYS-6</t>
  </si>
  <si>
    <t>SYS-7</t>
  </si>
  <si>
    <t>SYS-8</t>
  </si>
  <si>
    <t>SYS-9</t>
  </si>
  <si>
    <t>SYS-10</t>
  </si>
  <si>
    <t>SYS-11</t>
  </si>
  <si>
    <t>SYS-12</t>
  </si>
  <si>
    <t>SYS-13</t>
  </si>
  <si>
    <t>SYS-24</t>
  </si>
  <si>
    <t>SYS-25</t>
  </si>
  <si>
    <t>SYS-29</t>
  </si>
  <si>
    <t>SYS-33</t>
  </si>
  <si>
    <t>SYS-34</t>
  </si>
  <si>
    <t>SYS-35</t>
  </si>
  <si>
    <t>SYS-61</t>
  </si>
  <si>
    <t>SYS-68</t>
  </si>
  <si>
    <t>SYS-69</t>
  </si>
  <si>
    <t>SYS-70</t>
  </si>
  <si>
    <t>SYS-71</t>
  </si>
  <si>
    <t>SYS-72</t>
  </si>
  <si>
    <t>SYS-73</t>
  </si>
  <si>
    <t>SYS-74</t>
  </si>
  <si>
    <t>SYS-77</t>
  </si>
  <si>
    <t>SYS-78</t>
  </si>
  <si>
    <t>SYS-79</t>
  </si>
  <si>
    <t>SYS-98</t>
  </si>
  <si>
    <t>SYS-103</t>
  </si>
  <si>
    <t>SYS-104</t>
  </si>
  <si>
    <t>SYS-105</t>
  </si>
  <si>
    <t>Emergency Call Routing Function</t>
  </si>
  <si>
    <t>NG9-1-1</t>
  </si>
  <si>
    <t>NextGen 9-1-1</t>
  </si>
  <si>
    <r>
      <t xml:space="preserve">The association of two units such that when one unit is recommended based on a pre-defined criterion, the unit cross-staffed with it is marked as out of service. Contrast with </t>
    </r>
    <r>
      <rPr>
        <i/>
        <sz val="11"/>
        <rFont val="Arial"/>
        <family val="2"/>
      </rPr>
      <t>Pairing</t>
    </r>
  </si>
  <si>
    <r>
      <t xml:space="preserve">See description under </t>
    </r>
    <r>
      <rPr>
        <i/>
        <sz val="11"/>
        <rFont val="Arial"/>
        <family val="2"/>
      </rPr>
      <t>Street Addresses</t>
    </r>
    <r>
      <rPr>
        <sz val="11"/>
        <rFont val="Arial"/>
        <family val="2"/>
      </rPr>
      <t>.</t>
    </r>
  </si>
  <si>
    <r>
      <t xml:space="preserve">See </t>
    </r>
    <r>
      <rPr>
        <i/>
        <sz val="11"/>
        <rFont val="Arial"/>
        <family val="2"/>
      </rPr>
      <t>Activity code</t>
    </r>
  </si>
  <si>
    <r>
      <t xml:space="preserve">Locations with the general format
      pf streetname st sf/pf streetname st sf
See description under </t>
    </r>
    <r>
      <rPr>
        <i/>
        <sz val="11"/>
        <rFont val="Arial"/>
        <family val="2"/>
      </rPr>
      <t>Street Addresses.</t>
    </r>
  </si>
  <si>
    <r>
      <t xml:space="preserve">The association of two units such that when one unit is recommended based on a pre-defined criterion, the unit paired with it is also recommended. Contract with </t>
    </r>
    <r>
      <rPr>
        <i/>
        <sz val="11"/>
        <rFont val="Arial"/>
        <family val="2"/>
      </rPr>
      <t>Cross-staffing</t>
    </r>
  </si>
  <si>
    <r>
      <t xml:space="preserve">Inquiries (whether ad hoc or pre-formed) intended to return a small set of data from a relatively small dataset, e.g. a single event, a list of events </t>
    </r>
    <r>
      <rPr>
        <i/>
        <sz val="11"/>
        <rFont val="Arial"/>
        <family val="2"/>
      </rPr>
      <t>for a day</t>
    </r>
    <r>
      <rPr>
        <sz val="11"/>
        <rFont val="Arial"/>
        <family val="2"/>
      </rPr>
      <t xml:space="preserve"> for a single operator, a single Geofile record or a list of addresses on a specific street name</t>
    </r>
  </si>
  <si>
    <r>
      <t xml:space="preserve">Inquiries (whether ad hoc or pre-formed) intended to return a moderate to large set of data, e.g. a listing of all calls of a specific type for a month, a summary of all events grouped by response time over a year. Contrast with </t>
    </r>
    <r>
      <rPr>
        <i/>
        <sz val="11"/>
        <rFont val="Arial"/>
        <family val="2"/>
      </rPr>
      <t>queries</t>
    </r>
    <r>
      <rPr>
        <sz val="11"/>
        <rFont val="Arial"/>
        <family val="2"/>
      </rPr>
      <t>.</t>
    </r>
  </si>
  <si>
    <r>
      <t xml:space="preserve">Locations in the general format 
      nnnnn pf streetname st sf, loc
where:
nnnnn is an address and may contain alpha characters, e.g. "102A" or fractions, e.g. "102 1/2"
pf is a directional prefix, e.g. "NW"
streetname is the name of the street and may contain multiple words, e.g. "Mountain View"
st is a street type e.g. "AVE" and is in conformance with </t>
    </r>
    <r>
      <rPr>
        <i/>
        <sz val="11"/>
        <rFont val="Arial"/>
        <family val="2"/>
      </rPr>
      <t xml:space="preserve">USPS Addressing Standards Appendix C </t>
    </r>
    <r>
      <rPr>
        <sz val="11"/>
        <rFont val="Arial"/>
        <family val="2"/>
      </rPr>
      <t>as recommended by NENA.
sf is a directional suffix, e.g. "NW"
loc is a locality code that uniquely identifies an address within a political subdivision such as a village, town, city or township.</t>
    </r>
  </si>
  <si>
    <t>The system can print any or all records retrieved from an inquiry to a networked printer.</t>
  </si>
  <si>
    <t>The system can print any or all records retrieved from an inquiry to a workstation attached printer.</t>
  </si>
  <si>
    <t>Com-59</t>
  </si>
  <si>
    <t>Com-60</t>
  </si>
  <si>
    <t>Com-61</t>
  </si>
  <si>
    <t>Com-62</t>
  </si>
  <si>
    <t>Com-63</t>
  </si>
  <si>
    <t>Com-64</t>
  </si>
  <si>
    <t>Com-65</t>
  </si>
  <si>
    <t>Com-66</t>
  </si>
  <si>
    <t>Com-67</t>
  </si>
  <si>
    <t>Com-68</t>
  </si>
  <si>
    <t>Com-69</t>
  </si>
  <si>
    <t>Com-70</t>
  </si>
  <si>
    <t>Com-71</t>
  </si>
  <si>
    <t>Com-72</t>
  </si>
  <si>
    <t>Com-73</t>
  </si>
  <si>
    <t>Com-74</t>
  </si>
  <si>
    <t>Com-75</t>
  </si>
  <si>
    <t>Com-76</t>
  </si>
  <si>
    <t>Com-77</t>
  </si>
  <si>
    <t>Com-78</t>
  </si>
  <si>
    <t>Com-79</t>
  </si>
  <si>
    <t>Com-80</t>
  </si>
  <si>
    <t>Com-81</t>
  </si>
  <si>
    <t>Com-82</t>
  </si>
  <si>
    <t>Com-83</t>
  </si>
  <si>
    <t>Com-84</t>
  </si>
  <si>
    <t>Com-85</t>
  </si>
  <si>
    <t>Com-86</t>
  </si>
  <si>
    <t>Com-87</t>
  </si>
  <si>
    <t>Com-88</t>
  </si>
  <si>
    <t>Com-89</t>
  </si>
  <si>
    <t>Com-90</t>
  </si>
  <si>
    <t>Com-91</t>
  </si>
  <si>
    <t>Com-92</t>
  </si>
  <si>
    <t>Com-93</t>
  </si>
  <si>
    <t>Com-94</t>
  </si>
  <si>
    <t>Com-95</t>
  </si>
  <si>
    <t>Com-96</t>
  </si>
  <si>
    <t>Com-97</t>
  </si>
  <si>
    <t>Com-98</t>
  </si>
  <si>
    <t>Com-99</t>
  </si>
  <si>
    <t>Com-100</t>
  </si>
  <si>
    <t>Com-101</t>
  </si>
  <si>
    <t>Com-102</t>
  </si>
  <si>
    <t>Com-103</t>
  </si>
  <si>
    <t>Com-104</t>
  </si>
  <si>
    <t>Com-105</t>
  </si>
  <si>
    <t>Com-106</t>
  </si>
  <si>
    <t>Com-107</t>
  </si>
  <si>
    <t>Com-108</t>
  </si>
  <si>
    <t>Com-109</t>
  </si>
  <si>
    <t>Com-110</t>
  </si>
  <si>
    <t>Com-111</t>
  </si>
  <si>
    <t>Com-112</t>
  </si>
  <si>
    <t>Com-113</t>
  </si>
  <si>
    <t>Com-114</t>
  </si>
  <si>
    <t>Com-115</t>
  </si>
  <si>
    <t>Com-116</t>
  </si>
  <si>
    <t>Com-117</t>
  </si>
  <si>
    <t>Com-118</t>
  </si>
  <si>
    <t>Com-119</t>
  </si>
  <si>
    <t>Com-120</t>
  </si>
  <si>
    <t>Com-121</t>
  </si>
  <si>
    <t>Com-122</t>
  </si>
  <si>
    <t>Com-123</t>
  </si>
  <si>
    <t>Com-124</t>
  </si>
  <si>
    <t>Com-125</t>
  </si>
  <si>
    <t>Com-126</t>
  </si>
  <si>
    <t>Com-127</t>
  </si>
  <si>
    <t>Com-129</t>
  </si>
  <si>
    <t>Com-130</t>
  </si>
  <si>
    <t>Com-131</t>
  </si>
  <si>
    <t>Com-132</t>
  </si>
  <si>
    <t>Com-133</t>
  </si>
  <si>
    <t>Com-134</t>
  </si>
  <si>
    <t>Com-135</t>
  </si>
  <si>
    <t>Com-136</t>
  </si>
  <si>
    <t>Com-137</t>
  </si>
  <si>
    <t>Com-138</t>
  </si>
  <si>
    <t>Com-139</t>
  </si>
  <si>
    <t>Com-140</t>
  </si>
  <si>
    <t>Com-141</t>
  </si>
  <si>
    <t>Com-142</t>
  </si>
  <si>
    <t>Com-143</t>
  </si>
  <si>
    <t>Com-144</t>
  </si>
  <si>
    <t>Com-145</t>
  </si>
  <si>
    <t>Com-146</t>
  </si>
  <si>
    <t>Com-147</t>
  </si>
  <si>
    <t>Com-148</t>
  </si>
  <si>
    <t>Com-149</t>
  </si>
  <si>
    <t>Com-150</t>
  </si>
  <si>
    <t>Com-151</t>
  </si>
  <si>
    <t>Com-152</t>
  </si>
  <si>
    <t>Com-153</t>
  </si>
  <si>
    <t>Com-154</t>
  </si>
  <si>
    <t>Com-155</t>
  </si>
  <si>
    <t>Com-156</t>
  </si>
  <si>
    <t>Com-157</t>
  </si>
  <si>
    <t>Com-158</t>
  </si>
  <si>
    <t>Com-159</t>
  </si>
  <si>
    <t>Com-160</t>
  </si>
  <si>
    <t>Com-161</t>
  </si>
  <si>
    <t>Com-162</t>
  </si>
  <si>
    <t>Com-163</t>
  </si>
  <si>
    <t>Com-164</t>
  </si>
  <si>
    <t>Com-165</t>
  </si>
  <si>
    <t>Com-166</t>
  </si>
  <si>
    <t>Com-167</t>
  </si>
  <si>
    <t>Com-168</t>
  </si>
  <si>
    <t>Com-169</t>
  </si>
  <si>
    <t>Com-170</t>
  </si>
  <si>
    <t>Com-171</t>
  </si>
  <si>
    <t>Com-172</t>
  </si>
  <si>
    <t>Com-173</t>
  </si>
  <si>
    <t>Com-174</t>
  </si>
  <si>
    <t>Com-175</t>
  </si>
  <si>
    <t>Com-176</t>
  </si>
  <si>
    <t>Com-177</t>
  </si>
  <si>
    <t>Com-178</t>
  </si>
  <si>
    <t>Com-179</t>
  </si>
  <si>
    <t>Com-180</t>
  </si>
  <si>
    <t>Com-181</t>
  </si>
  <si>
    <t>Com-182</t>
  </si>
  <si>
    <t>Com-183</t>
  </si>
  <si>
    <t>Com-184</t>
  </si>
  <si>
    <t>Com-185</t>
  </si>
  <si>
    <t>Com-186</t>
  </si>
  <si>
    <t>Com-187</t>
  </si>
  <si>
    <t>Com-188</t>
  </si>
  <si>
    <t>Com-189</t>
  </si>
  <si>
    <t>Com-190</t>
  </si>
  <si>
    <t>Com-191</t>
  </si>
  <si>
    <t>Com-192</t>
  </si>
  <si>
    <t>Com-193</t>
  </si>
  <si>
    <t>Com-194</t>
  </si>
  <si>
    <t>Com-195</t>
  </si>
  <si>
    <t>Com-196</t>
  </si>
  <si>
    <t>Com-197</t>
  </si>
  <si>
    <t>Com-198</t>
  </si>
  <si>
    <t>Com-200</t>
  </si>
  <si>
    <t>Com-201</t>
  </si>
  <si>
    <t>Com-202</t>
  </si>
  <si>
    <t>Com-203</t>
  </si>
  <si>
    <t>Com-204</t>
  </si>
  <si>
    <t>Com-205</t>
  </si>
  <si>
    <t>Com-206</t>
  </si>
  <si>
    <t>Com-207</t>
  </si>
  <si>
    <t>Com-208</t>
  </si>
  <si>
    <t>Com-209</t>
  </si>
  <si>
    <t>Com-210</t>
  </si>
  <si>
    <t>Com-211</t>
  </si>
  <si>
    <t>Com-212</t>
  </si>
  <si>
    <t>Com-213</t>
  </si>
  <si>
    <t>Com-214</t>
  </si>
  <si>
    <t>Com-215</t>
  </si>
  <si>
    <t>Com-216</t>
  </si>
  <si>
    <t>Com-217</t>
  </si>
  <si>
    <t>Com-218</t>
  </si>
  <si>
    <t>Com-220</t>
  </si>
  <si>
    <t>Com-221</t>
  </si>
  <si>
    <t>Com-222</t>
  </si>
  <si>
    <t>Com-223</t>
  </si>
  <si>
    <t>Com-224</t>
  </si>
  <si>
    <t>Com-225</t>
  </si>
  <si>
    <t>CAD-559</t>
  </si>
  <si>
    <t>Units that are moved-up to compensate for coverage gaps based on a particular event/call can be automatically returned to their home station upon clearing of the event/call that required the move-up, or manually returned, at the discretion of an authorized user.</t>
  </si>
  <si>
    <t>The system provides for individual dispatcher discretion to allow override of move-up recommendations.</t>
  </si>
  <si>
    <t>The system provides audio and/or visual alert that units involved in a move-up recommendation have returned to service, affecting the potential move up requirement.</t>
  </si>
  <si>
    <t>A command is available to return moved-up or cover units to original/primary station.</t>
  </si>
  <si>
    <t>A point layer on the CAD map with hydrant information is available and hyperlink (or via similar method) to the information record in the RMS system.</t>
  </si>
  <si>
    <t>The system can handle requests for special equipment capabilities.</t>
  </si>
  <si>
    <t>The system can handle mutual aid responses.</t>
  </si>
  <si>
    <t>The system supports the capability to place a unit out of service.</t>
  </si>
  <si>
    <t>The system supports a single crew assigned to man two pieces of equipment.</t>
  </si>
  <si>
    <t>The system provides for the marking of an off-duty unit assigned to an event for log-off while on an event.  When the unit clears the event, it should automatically be logged off.</t>
  </si>
  <si>
    <t>The system provides the ability to switch deployment plans at any time.  The response pattern will be appropriately realigned.</t>
  </si>
  <si>
    <t>The system provides a method of recommending units based on one or more of the following criteria:</t>
  </si>
  <si>
    <t>The system allows the operator to dispatch the total recommendation.</t>
  </si>
  <si>
    <t>The system is capable of providing location-specific recommendations for all event types.</t>
  </si>
  <si>
    <t>The system logs the recommendation displayed for the dispatcher to the event’s history.</t>
  </si>
  <si>
    <t>The user may manually alter recommendation criteria based on pre-defined criteria, e.g., parades or other special events.</t>
  </si>
  <si>
    <t>Event data may be displayed by specifying criteria about the event, when the event number is unknown (e.g., date/time, type, reporting area, case number, commonplace name, location).</t>
  </si>
  <si>
    <t>The event monitor provides the following pending incident attributes:</t>
  </si>
  <si>
    <t>The colors representing each status are definable by an authorized user.</t>
  </si>
  <si>
    <t>The system allows for the creation of user-defined milestone commands, which will record and timestamp the defined data string in an event.</t>
  </si>
  <si>
    <t>The system supports "temporary units"  to be assigned unit status.</t>
  </si>
  <si>
    <t>The system supports "temporary units"  to be dispatched.</t>
  </si>
  <si>
    <t>The system supports "temporary units"  to be added to a deployment.</t>
  </si>
  <si>
    <t>The system allows for the dispatching of multiple units at the same time.</t>
  </si>
  <si>
    <t>The system allows for changing multiple unit statuses at the same time.</t>
  </si>
  <si>
    <t>The system allows comment information to be entered during unit status updates.  The comment information is logged to the unit log history and to the event record if the unit is assigned to an event.</t>
  </si>
  <si>
    <t>The system tracks the primary unit assigned to each event.</t>
  </si>
  <si>
    <t>Place a unit available as a first responder only.</t>
  </si>
  <si>
    <t>Place a unit available for emergencies only.</t>
  </si>
  <si>
    <t>The system can generate a report of all hospital diversion activity for a specified time frame.</t>
  </si>
  <si>
    <t>The system allows a unit to be placed in the status of “emergency only response”.  That unit will not be recommended for non-emergency events.</t>
  </si>
  <si>
    <t>The system allows authorized users to review late run events and mark them as exempt from the response time requirements as needed.</t>
  </si>
  <si>
    <t>The system allows the operator to document the reason for the change in priority and location of the transport.</t>
  </si>
  <si>
    <t>The system allows the operator to change the location of transport.</t>
  </si>
  <si>
    <t>The system provides the capability to monitor coverage and make dispatch recommendations concerning which units move up.</t>
  </si>
  <si>
    <t>The system provides the capability to monitor resources (units) and compare their availability, location, and status against a predefined resource allocation plan.</t>
  </si>
  <si>
    <t>The system provides a method to monitor Fire or EMS unit availability.</t>
  </si>
  <si>
    <t>The system supports a feature to handle a temporary change of quarters for Fire/EMS units to cover for a station that is low on resources.</t>
  </si>
  <si>
    <t>The system provides the capability to lower the alarm level of an event.</t>
  </si>
  <si>
    <t>The system provides the capability to raise the alarm level of an event.</t>
  </si>
  <si>
    <t>The system provides the capability to add comments upon the execution of a “Fire under control” event notation command.</t>
  </si>
  <si>
    <t>A user is able to flag a more important comment so that it stands out visually from other comments, e.g., highlighted, bold, different color.</t>
  </si>
  <si>
    <t>The system dynamically updates the pending queue as new incidents are entered and incidents are assigned.</t>
  </si>
  <si>
    <t>The system will provide audible indication to the dispatcher(s) each time a new event is routed to the pending queue of a workstation.</t>
  </si>
  <si>
    <t>The system will provide visual indication to the dispatcher(s) each time a new event is routed to the pending queue of a workstation.</t>
  </si>
  <si>
    <t>The system displays, in a separate window, potential duplicate matches to the event being entered.</t>
  </si>
  <si>
    <t>Once an address has been verified, the system will automatically perform a check for duplicate events.</t>
  </si>
  <si>
    <t>The user is able to override the default priority of each event type.</t>
  </si>
  <si>
    <t>The system will generate a pre-defined priority for each event type.</t>
  </si>
  <si>
    <t>The system displays prompting screens to support the use of pre-arrival instruction software.</t>
  </si>
  <si>
    <t>The system provides a list of event type codes using a drop down list.</t>
  </si>
  <si>
    <t>The system supports the definition of event types.</t>
  </si>
  <si>
    <t>The system can display the incident number(s) associated with the displayed event.</t>
  </si>
  <si>
    <t>The CAD system can assign multiple incident numbers to a single event.</t>
  </si>
  <si>
    <t>Event numbering formats are definable by an authorized user.</t>
  </si>
  <si>
    <t>If specified by the user, the system will assign a unique case number per discipline.</t>
  </si>
  <si>
    <t>The system has the ability to create a "Test" CAD event/incident that will not generate an incident number and will clearly indicate TEST on any device displaying the test incident record.</t>
  </si>
  <si>
    <t>The system automatically determines that multiple disciplines are to be dispatched (based on event type and location).</t>
  </si>
  <si>
    <t>An authorized user can designate any field of the event entry screen as a mandatory entry field.</t>
  </si>
  <si>
    <t>Ability to run queries/reports is controlled by an authorized user, allowing specified users or groups of users to run, all, some or none of the queries available.</t>
  </si>
  <si>
    <t>Event Summary by district/zone/beat/box or other pre-defined, finite geographic area.</t>
  </si>
  <si>
    <t>The system can create CAD incidents using the browser-based interface.</t>
  </si>
  <si>
    <t>The system can close CAD incidents using the browser-based interface.</t>
  </si>
  <si>
    <t>The operator will be notified of incoming message with audio alert.</t>
  </si>
  <si>
    <t>The operator will be notified of incoming message with visual alert.</t>
  </si>
  <si>
    <t>CAD Operational Requirements</t>
  </si>
  <si>
    <t>CAD GIS</t>
  </si>
  <si>
    <t>CAD Reporting</t>
  </si>
  <si>
    <t>CAD Geo-related</t>
  </si>
  <si>
    <t>CAD Operations</t>
  </si>
  <si>
    <t>CAD GIS Reporting</t>
  </si>
  <si>
    <t>CAD GIS Operational Requirements</t>
  </si>
  <si>
    <t>CAD GIS Basic Capabilities</t>
  </si>
  <si>
    <t>CAD GIS Security</t>
  </si>
  <si>
    <t>CAD Security</t>
  </si>
  <si>
    <t>CAD Basic Capabilities</t>
  </si>
  <si>
    <t>CAD Rotation Plans</t>
  </si>
  <si>
    <t>CAD Phase II Compliance</t>
  </si>
  <si>
    <t>CAD BOLO</t>
  </si>
  <si>
    <t>CAD Remote Access</t>
  </si>
  <si>
    <t>CAD Contacts</t>
  </si>
  <si>
    <t>CAD Command Line</t>
  </si>
  <si>
    <t>CAD Event entry</t>
  </si>
  <si>
    <t>CAD Event Routing</t>
  </si>
  <si>
    <t>CAD Event Numbering</t>
  </si>
  <si>
    <t>CAD Event Type</t>
  </si>
  <si>
    <t>CAD Pre-arrival Instruction</t>
  </si>
  <si>
    <t>CAD Event Priority</t>
  </si>
  <si>
    <t>CAD Duplicate Events</t>
  </si>
  <si>
    <t>CAD Dispatch</t>
  </si>
  <si>
    <t>CAD Dispatch Date / Time Stamp</t>
  </si>
  <si>
    <t>CAD Dispatch Status Monitors</t>
  </si>
  <si>
    <t>CAD Dispatch Closed Event</t>
  </si>
  <si>
    <t>CAD Dispatch Recommendations</t>
  </si>
  <si>
    <t>CAD Dispatch Covers / Move-ups</t>
  </si>
  <si>
    <t>CAD Dispatch Rip and Run</t>
  </si>
  <si>
    <t>CAD Dispatch Fire Hydrants</t>
  </si>
  <si>
    <t>Workbook Total Master CAD Specs</t>
  </si>
  <si>
    <t>Items</t>
  </si>
  <si>
    <t>Page setup</t>
  </si>
  <si>
    <t>adjust to</t>
  </si>
  <si>
    <t>left margin</t>
  </si>
  <si>
    <t>top margin</t>
  </si>
  <si>
    <t>bottom margin</t>
  </si>
  <si>
    <t>center horizontal</t>
  </si>
  <si>
    <t>Header</t>
  </si>
  <si>
    <t>CAD [module name]</t>
  </si>
  <si>
    <t>[sheet name]</t>
  </si>
  <si>
    <t>Footer</t>
  </si>
  <si>
    <t>Page x of xx</t>
  </si>
  <si>
    <t>Hide "results" column</t>
  </si>
  <si>
    <t>To edit named ranges, go to formulas&gt;name manager.</t>
  </si>
  <si>
    <t>The system performs combined Fire and EMS discipline resource dispatching.</t>
  </si>
  <si>
    <t>The system event routing functions include remote workstations, when authorized.</t>
  </si>
  <si>
    <t>The system supports a training environment that can operate concurrently with the production system with no degradation to performance on the production system.</t>
  </si>
  <si>
    <t>The system is capable of previewing the next due units to be recommended to an event.</t>
  </si>
  <si>
    <t>Place a unit out-of-service when it is unavailable on an activity not defined as an event</t>
  </si>
  <si>
    <t>Log out-of-service different units with different out-of-service codes</t>
  </si>
  <si>
    <t>Assign a unit for dispatch to an event using "drag-and-drop" from the list of available units</t>
  </si>
  <si>
    <t>Unless the verification process can return a unique valid address after initiating the address process, the system will provide a list of possible valid street names based on the entry.</t>
  </si>
  <si>
    <t>Any authorized position has the capability to display a BOLO.</t>
  </si>
  <si>
    <t>Any authorized position has the capability to delete a BOLO.</t>
  </si>
  <si>
    <t>Any authorized position has the capability to add a BOLO.</t>
  </si>
  <si>
    <t>Any authorized position has the capability to modify a BOLO.</t>
  </si>
  <si>
    <t>The system allows run card number to match Fire Box numbers.</t>
  </si>
  <si>
    <t>The Fire Box numbers can be alphanumeric with special characters.</t>
  </si>
  <si>
    <t>The Fire Box numbers can be alphanumeric.</t>
  </si>
  <si>
    <t>user defined radius from a verified address</t>
  </si>
  <si>
    <t>The system provides a premises alerts / hazard information at a specific location.</t>
  </si>
  <si>
    <t>The premises alerts / hazard information should include:</t>
  </si>
  <si>
    <t>The dispatcher can select units for dispatch from the displayed run card using drag-and-drop to the active event.</t>
  </si>
  <si>
    <t>Possible duplicate detection includes closed events, if the event closed within a user-definable prior time.</t>
  </si>
  <si>
    <t>Once a unit exchange is executed, all unit status times associated with the original unit is transferred to the exchanged unit.</t>
  </si>
  <si>
    <t>The system is capable of defining a minimum of 35 hot keys.</t>
  </si>
  <si>
    <t>Frequently used functions can be performed using hot keys, e.g., unit status changes.</t>
  </si>
  <si>
    <t>The system will accept an intersection as valid without regard to the order in the intersecting streets are entered for validation.</t>
  </si>
  <si>
    <t>The system can interpret latitude and longitude using:</t>
  </si>
  <si>
    <t>Degrees, minutes, seconds</t>
  </si>
  <si>
    <t>Degrees, decimal minutes</t>
  </si>
  <si>
    <t>CAD Data Maintenance</t>
  </si>
  <si>
    <t>Event History by vehicle involved.</t>
  </si>
  <si>
    <t>Event History by telephone number.</t>
  </si>
  <si>
    <t>Event History by name.</t>
  </si>
  <si>
    <t>Event History by address.</t>
  </si>
  <si>
    <t>Once an event is reopened, the event can have units assigned and placed on the active call list.</t>
  </si>
  <si>
    <t>Contact person phone (multiple)</t>
  </si>
  <si>
    <t>The run card number associated with location will be displayed on Event Entry form after address verification.</t>
  </si>
  <si>
    <t>Rotation plans can be based on location.</t>
  </si>
  <si>
    <t>Web Browser</t>
  </si>
  <si>
    <t>FAX</t>
  </si>
  <si>
    <t>RMS interface</t>
  </si>
  <si>
    <t>The number of personnel on-board a unit can be determined from the unit record.</t>
  </si>
  <si>
    <t>The system will accept, track and display the number of personnel currently on-board a unit.</t>
  </si>
  <si>
    <t>The number of personnel on-board a unit can be input by the dispatcher as units report responding to an event.</t>
  </si>
  <si>
    <t>Allow a unit to report an event to the dispatcher and assign itself to that event (unit-initiated event).</t>
  </si>
  <si>
    <t>Event types dataset may be updated while the system is online.</t>
  </si>
  <si>
    <t>The system allows the event type to be updated, resulting in a change to the unit recommendation.  Units already assigned to the call will not be automatically removed.</t>
  </si>
  <si>
    <t>Pre-empt a unit from an assigned event and reassign to another event.</t>
  </si>
  <si>
    <t>The unit initiated event is capable of tracking multiple stopped vehicles per event.</t>
  </si>
  <si>
    <t>A unit status that defines apparatus as available for first responder calls, but not fire calls, regardless of in-house or availability status.</t>
  </si>
  <si>
    <t>Generally used in the Fire and Emergency Medical Services. A move-up is a recommendation based on a specific event/event type, that as part of the unit recommendation process recommends apparatus to be moved to station to accommodate coverage shortages caused by the specific event/call. Allows one unit to be easily relocated to another post and to be recommended in place of another unit for the duration of the event that caused the Move-up recommendation. Different from a Cover (See "Cover" definition).</t>
  </si>
  <si>
    <t>Generally used in the Fire and Emergency Medical Services. A cover is a move of apparatus at the dispatcher/agency discretion to accommodate coverage shortages based on call volume and resource availability.  Unlike a move-up, this is a discretionary command to be determined manually by dispatcher/supervisor/agency policy. Allows one unit to be easily relocated to another post and to be recommended as necessary until returned to primary station (via command) at the discretion of dispatcher/supervisor. Different from a Move-up (See "Move-up" definition).</t>
  </si>
  <si>
    <t>The system can dispatch units using the browser-based interface.</t>
  </si>
  <si>
    <t>Streets that intersect more than once will provide a pick list of the valid intersections to allow the user to choose the appropriate intersection and display the chosen intersection on the map.</t>
  </si>
  <si>
    <t>SYS-158</t>
  </si>
  <si>
    <t>SYS-159</t>
  </si>
  <si>
    <t>SYS-160</t>
  </si>
  <si>
    <t>SYS-161</t>
  </si>
  <si>
    <t>SYS-162</t>
  </si>
  <si>
    <t>SYS-163</t>
  </si>
  <si>
    <t>SYS-164</t>
  </si>
  <si>
    <t>SYS-165</t>
  </si>
  <si>
    <t>SYS-166</t>
  </si>
  <si>
    <t>SYS-167</t>
  </si>
  <si>
    <t>SYS-168</t>
  </si>
  <si>
    <t>SYS-169</t>
  </si>
  <si>
    <t>SYS-170</t>
  </si>
  <si>
    <t>CAD-269</t>
  </si>
  <si>
    <t>CAD-767</t>
  </si>
  <si>
    <t>CAD-768</t>
  </si>
  <si>
    <t>CAD-769</t>
  </si>
  <si>
    <t>CAD-770</t>
  </si>
  <si>
    <t>CAD-771</t>
  </si>
  <si>
    <t>CAD-772</t>
  </si>
  <si>
    <t>CAD-773</t>
  </si>
  <si>
    <t>CAD-774</t>
  </si>
  <si>
    <t>CAD-775</t>
  </si>
  <si>
    <t>CAD-776</t>
  </si>
  <si>
    <t>CAD-777</t>
  </si>
  <si>
    <t>CAD-778</t>
  </si>
  <si>
    <t>CAD-779</t>
  </si>
  <si>
    <t>CAD-780</t>
  </si>
  <si>
    <t>CAD-781</t>
  </si>
  <si>
    <t>CAD-782</t>
  </si>
  <si>
    <t>CAD-783</t>
  </si>
  <si>
    <t>CAD-784</t>
  </si>
  <si>
    <t>CAD-785</t>
  </si>
  <si>
    <t>CAD-786</t>
  </si>
  <si>
    <t>CAD-787</t>
  </si>
  <si>
    <t>CAD-788</t>
  </si>
  <si>
    <t>CAD-789</t>
  </si>
  <si>
    <t>CAD-790</t>
  </si>
  <si>
    <t>CAD-791</t>
  </si>
  <si>
    <t>CAD-792</t>
  </si>
  <si>
    <t>CAD-793</t>
  </si>
  <si>
    <t>CAD-794</t>
  </si>
  <si>
    <t>CAD-795</t>
  </si>
  <si>
    <t>CAD-796</t>
  </si>
  <si>
    <t>CAD-797</t>
  </si>
  <si>
    <t>CAD-798</t>
  </si>
  <si>
    <t>CAD-799</t>
  </si>
  <si>
    <t>CAD-800</t>
  </si>
  <si>
    <t>CAD-801</t>
  </si>
  <si>
    <t>CAD-802</t>
  </si>
  <si>
    <t>CAD-803</t>
  </si>
  <si>
    <t>CAD-804</t>
  </si>
  <si>
    <t>CAD-805</t>
  </si>
  <si>
    <t>CAD-806</t>
  </si>
  <si>
    <t>CAD-807</t>
  </si>
  <si>
    <t>CAD-808</t>
  </si>
  <si>
    <t>CAD-809</t>
  </si>
  <si>
    <t>CAD-810</t>
  </si>
  <si>
    <t>CAD-811</t>
  </si>
  <si>
    <t>CAD-812</t>
  </si>
  <si>
    <t>CAD-813</t>
  </si>
  <si>
    <t>CAD-814</t>
  </si>
  <si>
    <t>CAD-815</t>
  </si>
  <si>
    <t>CAD-816</t>
  </si>
  <si>
    <t>The CAD workstation can be configured with 1 monitor.</t>
  </si>
  <si>
    <t>The CAD workstation can be configured with 2 monitors.</t>
  </si>
  <si>
    <t>The CAD workstation can be configured with 3 monitors.</t>
  </si>
  <si>
    <t>The system supports the ability of an authorized user to copy the production data to the training / testing environment to enable the training / testing system to operate with up-to-date data.</t>
  </si>
  <si>
    <t>The system has the ability to assign security authorizations to a user group (e.g., calltaker, dispatcher, records clerk) that can be assigned to individual users.</t>
  </si>
  <si>
    <t>The workstation supports video splitter cards to allow single application across multiple monitors (up to 4).</t>
  </si>
  <si>
    <t>All administrative and user accounts are, at a minimum, password protected.</t>
  </si>
  <si>
    <t xml:space="preserve">Two complete sets of operation and maintenance manuals for all equipment are furnished in order to provide instructions for installation, testing, commissioning, and to provide information, procedures, and recommendations for maintenance of the equipment.  </t>
  </si>
  <si>
    <t>Data synchronization after return to primary system is automated.</t>
  </si>
  <si>
    <t>The system supports a full system audit log of each transaction performed which includes, at a minimum:</t>
  </si>
  <si>
    <t>date the transaction occurred</t>
  </si>
  <si>
    <t>time the transaction occurred</t>
  </si>
  <si>
    <t>user ID of person performing transaction</t>
  </si>
  <si>
    <t>location of the transaction</t>
  </si>
  <si>
    <t>a copy of the transaction</t>
  </si>
  <si>
    <t>The system employs IP (Internet Protocol) as the primary network protocol.</t>
  </si>
  <si>
    <t>The system supports system expansion to meet anticipated growth as specified in the RFP.</t>
  </si>
  <si>
    <t>The system provides the same level of user-associated security through remote VPN enabled connectivity as with local client logons.</t>
  </si>
  <si>
    <t>SYS-171</t>
  </si>
  <si>
    <t>SYS-172</t>
  </si>
  <si>
    <t>SYS-173</t>
  </si>
  <si>
    <t>SYS-174</t>
  </si>
  <si>
    <t>Hot keys are defined and administered on the system level.</t>
  </si>
  <si>
    <t>For training purposes, the system provides a mechanism to populate a database of simulated E9-1-1 ALI records for use in creating events.</t>
  </si>
  <si>
    <t>Validated address entered from command line</t>
  </si>
  <si>
    <t>Event location displayed when selected for dispatch</t>
  </si>
  <si>
    <t>Mouse click on the map</t>
  </si>
  <si>
    <t>USNG (U.S. National Grid) up to 8 characters</t>
  </si>
  <si>
    <t>The system provides a method to retrieve all archived data.</t>
  </si>
  <si>
    <t>The system provides a method to search archived record data by:</t>
  </si>
  <si>
    <t>The use of a pop-up window for system-generated messages can be toggled on and off at the discretion of an authorized user.</t>
  </si>
  <si>
    <t>Common Place</t>
  </si>
  <si>
    <t>Messages may be sent to a user whether the user is logged on or logged off.</t>
  </si>
  <si>
    <t>The system allows movement between fields, both forward and backward, in a form by tabbing out of a field to the subsequent field; [Tab] for left to right and [shift][Tab] for right to left.</t>
  </si>
  <si>
    <t>The system allows movement between fields in a form using the keyboard directional arrow keys.</t>
  </si>
  <si>
    <t>Data presentation that involves more information than can be displayed in the assigned display area uses a vertical scroll bar to view the remaining data.</t>
  </si>
  <si>
    <t>The system provides the capability to schedule report generation.</t>
  </si>
  <si>
    <t>The system provides a method for transferring data generated by ad-hoc or stored reports to other software packages.</t>
  </si>
  <si>
    <t>Microsoft Access</t>
  </si>
  <si>
    <t>Microsoft Excel</t>
  </si>
  <si>
    <t>Report data can be transferred to:</t>
  </si>
  <si>
    <t>Microsoft Word</t>
  </si>
  <si>
    <t>Report data can be transferred in CSV format.</t>
  </si>
  <si>
    <t>The system can query and analyze data that may be resident in any module where joining criteria is available and/or pre-defined.</t>
  </si>
  <si>
    <t xml:space="preserve">The system allows for the storage of a partially completed report in order to complete another transaction, and return to the interrupted report for completion. </t>
  </si>
  <si>
    <t>The system allows any operator to select and complete a partially completed report.</t>
  </si>
  <si>
    <t>The system provides a variety of standard reports.</t>
  </si>
  <si>
    <t>Reporting functions have no impact on the performance of real-time operations.</t>
  </si>
  <si>
    <t>The system allows an authorized user to review partially completed reports.</t>
  </si>
  <si>
    <t>Day</t>
  </si>
  <si>
    <t>Week</t>
  </si>
  <si>
    <t>Month</t>
  </si>
  <si>
    <t>Quarter</t>
  </si>
  <si>
    <t>Date range (unlimited duration)</t>
  </si>
  <si>
    <t>Time range across multiple days</t>
  </si>
  <si>
    <t>Final event type</t>
  </si>
  <si>
    <t>User defined response area</t>
  </si>
  <si>
    <t>User defined polygon</t>
  </si>
  <si>
    <t>Personnel ID associated with the record</t>
  </si>
  <si>
    <t>Personnel ID creating the record</t>
  </si>
  <si>
    <t>Common Place name</t>
  </si>
  <si>
    <t>Com-226</t>
  </si>
  <si>
    <t>Com-227</t>
  </si>
  <si>
    <t>Com-228</t>
  </si>
  <si>
    <t>Com-229</t>
  </si>
  <si>
    <t>Com-230</t>
  </si>
  <si>
    <t>Com-231</t>
  </si>
  <si>
    <t>Com-232</t>
  </si>
  <si>
    <t>Com-233</t>
  </si>
  <si>
    <t>Com-234</t>
  </si>
  <si>
    <t>Com-235</t>
  </si>
  <si>
    <t>Com-236</t>
  </si>
  <si>
    <t>Com-237</t>
  </si>
  <si>
    <t>Com-238</t>
  </si>
  <si>
    <t>Com-239</t>
  </si>
  <si>
    <t>Com-240</t>
  </si>
  <si>
    <t>Com-241</t>
  </si>
  <si>
    <t>Com-242</t>
  </si>
  <si>
    <t>Com-243</t>
  </si>
  <si>
    <t>The system will enable span of control limitation by workstation, e.g., by discipline, geographical area.</t>
  </si>
  <si>
    <t>The system supports:</t>
  </si>
  <si>
    <t>Incident numbers can begin with the 2 digit year, i.e., incidents in the calendar year 2012 begin with "12".</t>
  </si>
  <si>
    <t>Incident numbers can begin with the 4 digit year, i.e., incidents in the calendar year 2012 begin with "2012".</t>
  </si>
  <si>
    <t>Remote entry into the system is restricted to those authorized through the system security function via secured passwords, e.g., dual factor authentication.</t>
  </si>
  <si>
    <t>A visual indicator is provided to indicate that an incident has exceeded the user definable time in pending status.</t>
  </si>
  <si>
    <t>An event is removed from the pending list when it is dispatched or canceled.</t>
  </si>
  <si>
    <t>Provide a visual alarm indicator when a unit’s status has not changed within a predefined time (unit contact). The dispatcher has the capability to reset this timer.</t>
  </si>
  <si>
    <t>A display of pre-planned response procedures are provided based on the event type.</t>
  </si>
  <si>
    <t>The tracking of status changes (i.e. user and timestamp) clearly indicates if the change was made by a CAD operator or a MDD user/device.</t>
  </si>
  <si>
    <t>Event Summary by event type for the current day or shift.  This query includes in its results any events which match the queried event type as either the initial or final event type.</t>
  </si>
  <si>
    <t>An authorized user has the ability to lock CAD screen configurations to allow for a common CAD screen environment for all telecommunicators.</t>
  </si>
  <si>
    <t>Dual Factor Authentication</t>
  </si>
  <si>
    <t>Once the message is viewed, the system will clear the alert.</t>
  </si>
  <si>
    <t>The system will record the date/time when the messaged is received.</t>
  </si>
  <si>
    <t>The system will record the date/time when the messaged is viewed.</t>
  </si>
  <si>
    <t>The system provides a method for exchanging messages between CAD workstations and mobile data devices.</t>
  </si>
  <si>
    <t>The system provides a method for exchanging messages between mobile data devices.</t>
  </si>
  <si>
    <t>Messages (between CAD users or users related to the CAD system) will be displayed in a separate area (menu option or window) set aside for messages.</t>
  </si>
  <si>
    <t>At any time after an event is closed, all event data is available for printing based on system security and user authorization.</t>
  </si>
  <si>
    <t>At any time during the progress of an event, all event data is available for printing based on system security and user authorization.</t>
  </si>
  <si>
    <t>A practical, flexible method exists for creating, maintaining and using lists for rotating external services, e.g. towing company.</t>
  </si>
  <si>
    <t>When a resource is assigned based on a rotation plan, a note is placed in the event log.</t>
  </si>
  <si>
    <t>BOLO messages can be disseminated to all mobile devices.</t>
  </si>
  <si>
    <t>BOLO messages can be searched by any message field.</t>
  </si>
  <si>
    <t>BOLO messages can be searched by key words in the narrative field.</t>
  </si>
  <si>
    <t>BOLO messages can be printed.</t>
  </si>
  <si>
    <t>The system utilizes an ESRI platform for map generation.</t>
  </si>
  <si>
    <t>Geographic coordinates, (latitude / longitude, X / Y)</t>
  </si>
  <si>
    <t>The system can accept an event location data in PIDF-LO format.</t>
  </si>
  <si>
    <t xml:space="preserve">The system allows parallel, Ethernet, USB and wireless printer connections.    </t>
  </si>
  <si>
    <t>CAD-817</t>
  </si>
  <si>
    <t>CAD-818</t>
  </si>
  <si>
    <t>CAD-819</t>
  </si>
  <si>
    <t>CAD-820</t>
  </si>
  <si>
    <t>CAD-821</t>
  </si>
  <si>
    <t>CAD-822</t>
  </si>
  <si>
    <t>CAD-823</t>
  </si>
  <si>
    <t>CAD-824</t>
  </si>
  <si>
    <t>CAD-825</t>
  </si>
  <si>
    <t>CAD-826</t>
  </si>
  <si>
    <t>CAD-827</t>
  </si>
  <si>
    <t>CAD-828</t>
  </si>
  <si>
    <t>CAD-829</t>
  </si>
  <si>
    <t>CAD-830</t>
  </si>
  <si>
    <t>CAD-831</t>
  </si>
  <si>
    <t>CAD-832</t>
  </si>
  <si>
    <t>CAD-833</t>
  </si>
  <si>
    <t>CAD-834</t>
  </si>
  <si>
    <t>GIS-22</t>
  </si>
  <si>
    <t>GIS-24</t>
  </si>
  <si>
    <t>GIS-25</t>
  </si>
  <si>
    <t>Case numbers will be referenced back to the main CAD event number.</t>
  </si>
  <si>
    <t>The system can be configured so that the CAD event numbers automatically reset at the end of the year.</t>
  </si>
  <si>
    <t>Incident Number</t>
  </si>
  <si>
    <t>Event Number</t>
  </si>
  <si>
    <t>The system can assign a single case number to multiple CAD events.</t>
  </si>
  <si>
    <t>The system will assign a unique event number for each CAD event.</t>
  </si>
  <si>
    <t>A sequential, agency specific number, unique to each agency, that is assigned to an event based on specific criteria such as a report needed.</t>
  </si>
  <si>
    <t>Incident numbering format is alpha-numeric.</t>
  </si>
  <si>
    <t>Case numbering format is alpha-numeric.</t>
  </si>
  <si>
    <t>Date Business entry added</t>
  </si>
  <si>
    <t>Date Business entry updated</t>
  </si>
  <si>
    <t>Date Contact Person added</t>
  </si>
  <si>
    <t>Date Contact Person updated</t>
  </si>
  <si>
    <t>The data field for phone number entries will be a minimum of ten digits.</t>
  </si>
  <si>
    <t>On an open event, a copy of the event report can be delivered to an agency or unit via:</t>
  </si>
  <si>
    <t>The system can be configured to display latitude and longitude in the same common format in all areas of the application.</t>
  </si>
  <si>
    <t>When units are exchanged a notation is added to the narrative of the event listing the units that were involved and the time of the exchange.</t>
  </si>
  <si>
    <t>The system will be installed with adequate processor, memory and hardware to meet the growth as specified in the RFP.</t>
  </si>
  <si>
    <t>When messages are sent to a user account that is logged off, the sender is notified that the user is not logged on.</t>
  </si>
  <si>
    <t>HTML</t>
  </si>
  <si>
    <t>PDF</t>
  </si>
  <si>
    <t>CSV</t>
  </si>
  <si>
    <t>Community/Town</t>
  </si>
  <si>
    <t xml:space="preserve">The system can be configured to require at least one workstation to be active at all times while the system is active.  </t>
  </si>
  <si>
    <t>The system will convert the caller location coordinates to the closest available:</t>
  </si>
  <si>
    <t>Intersection</t>
  </si>
  <si>
    <t>BOLO messages can be disseminated to various disciplines.</t>
  </si>
  <si>
    <t>BOLO messages can be disseminated to specific response areas (e.g. districts, beats, areas.)</t>
  </si>
  <si>
    <t>The system is able to generate and  view reports using the browser-based interface.</t>
  </si>
  <si>
    <t>The system is able to generate and print reports using the browser-based interface.</t>
  </si>
  <si>
    <t>The system administrator has the ability to authorize users access to the browser-based interface.</t>
  </si>
  <si>
    <t>Mile markers including decimal</t>
  </si>
  <si>
    <t>The system allows the manual entry by a call taker of latitude and longitude to display map locations  using:</t>
  </si>
  <si>
    <t>It is possible to associate a 'master' common place name to a single address that includes additional common place names (e.g. mall) within it utilizing suite numbers for that address..</t>
  </si>
  <si>
    <t>It is possible to associate street name aliases to an entire street length.</t>
  </si>
  <si>
    <t>It is possible to associate multiple street name aliases to the same street as long as they are different segments.</t>
  </si>
  <si>
    <t>The use of a street alias results in the display of the actual street name in the event record.</t>
  </si>
  <si>
    <t>The system provides a means to search events via alias street name field.</t>
  </si>
  <si>
    <t>Use a single mouse simultaneously for CAD and mapping functions.</t>
  </si>
  <si>
    <t>Has the ability to display attributes associated with map features by clicking on that feature</t>
  </si>
  <si>
    <t>If the data is available, the ability to display streets outside of the PSAP's boundaries using a predetermined distance, e.g., 2 miles, 5 miles.</t>
  </si>
  <si>
    <t>Unit status changes</t>
  </si>
  <si>
    <t>Placing units on traffic stops</t>
  </si>
  <si>
    <t>Recalling events</t>
  </si>
  <si>
    <t>Encoding units</t>
  </si>
  <si>
    <t>Adding narrative via a unit ID</t>
  </si>
  <si>
    <t>Adding narrative via event number</t>
  </si>
  <si>
    <t>Unique incident number per agency</t>
  </si>
  <si>
    <t>Unique CAD event number.</t>
  </si>
  <si>
    <t>Caller home phone</t>
  </si>
  <si>
    <t>ANI/ALI data if 9-1-1 caller</t>
  </si>
  <si>
    <t>Mandatory fields that require an entry will be clearly marked.</t>
  </si>
  <si>
    <t>A user will not be able to leave a form until all required mandatory fields have been completed.</t>
  </si>
  <si>
    <t>The system can be configured to allow narrative to be sent to other disciplines for active cross-reference events.</t>
  </si>
  <si>
    <t>The system will permit the co-existence of call taking and dispatching functions on a workstation if the configured profile allows that functionality.</t>
  </si>
  <si>
    <t>The system allows an operator to open each associated incident number.</t>
  </si>
  <si>
    <t>The system allows a different priority for each discipline assigned to shared events (e.g. structure fire priority 1 for fire but priority 3 for police).</t>
  </si>
  <si>
    <t>The program presents the call taker with a structured, fire service approved set of questions that may be asked during the call taking process.</t>
  </si>
  <si>
    <t>The system has the capability to produce reports on the captured EMD questions and answers when requested.</t>
  </si>
  <si>
    <t>The system has the ability to produce reports on the captured pre-arrival questions and answers when requested.</t>
  </si>
  <si>
    <t>The new event arrived indicator remains until a dispatcher selects the new event and views it.</t>
  </si>
  <si>
    <t>Pending events may be transferred from one discipline to another.</t>
  </si>
  <si>
    <t>The system allows incidents in the pending list to be held for a specific time.</t>
  </si>
  <si>
    <t xml:space="preserve">The system allows incidents in the pending list to be held for a specific unit.  </t>
  </si>
  <si>
    <t>The system allows events in the pending queue to be filtered and displayed based on longest highest priority and longest wait time.</t>
  </si>
  <si>
    <t>The system allows simultaneous users to view an event.</t>
  </si>
  <si>
    <t>The system allows simultaneous users to add narrative to an event.</t>
  </si>
  <si>
    <t xml:space="preserve">A flag indicating the presence of a Premises History record or other Premises Information is displayed when an address is verified in the event entry screen.  </t>
  </si>
  <si>
    <t>The system allows user defined speed notes to be configured for quick entry into the narrative of an event using an event notation command.</t>
  </si>
  <si>
    <t>If a pre-empted unit is the only unit assigned to an event the original event is placed back into the pending queue.</t>
  </si>
  <si>
    <t>Allow a unit to be available on the scene and available for recommendation to other events..</t>
  </si>
  <si>
    <t>Allow one unit to cover for another unit.</t>
  </si>
  <si>
    <t>Relocated available units will be recommended for events based on their current location.</t>
  </si>
  <si>
    <t>The system allows the primary unit to be updated or changed.</t>
  </si>
  <si>
    <t>Units that have been pre-empted from an event may have the event from which it was pre-empted placed in the unit's pending queue, at the discretion of the dispatcher.</t>
  </si>
  <si>
    <t>When right clicking on a unit ID a drop down list of available status will be displayed and the unit status can be changed by selecting one of them.</t>
  </si>
  <si>
    <t>Multiple unit capabilities</t>
  </si>
  <si>
    <t>The system is able to recommend units based on the skills assigned to personnel staffing the unit.</t>
  </si>
  <si>
    <t>At the minimum, the unit status monitor will display the following:</t>
  </si>
  <si>
    <t>Each event type supports the assignment of timers, at a minimum, based on the following criteria:</t>
  </si>
  <si>
    <t>Check unit status time exceeded based on event type</t>
  </si>
  <si>
    <t>Check unit status time exceeded (optionally clear timer or extend)</t>
  </si>
  <si>
    <t>The system allows the operator to dispatch only selected units from the total recommendation.</t>
  </si>
  <si>
    <t>When GPS/AVL is in use, the system can provide Automatic Vehicle Recommendation and Routing (AVRR) based on the units actual location.</t>
  </si>
  <si>
    <t>An assigned unit may be pre-empted and dispatched to another event.</t>
  </si>
  <si>
    <t>Ability to define unit classifications that call for specific unit IDs or station IDs.</t>
  </si>
  <si>
    <t>Upon dispatch of a unit that has single crew assigned to man two pieces of equipment the dispatched unit is placed on the event and the second unit is automatically placed out of service.</t>
  </si>
  <si>
    <t>The system can handle recommendations for first responder units.</t>
  </si>
  <si>
    <t>The system can be configured with user defined commands to record in the database the date and time when resources advise that an event has reached a user defined status.</t>
  </si>
  <si>
    <t>The system can be configured to require a disposition code before an event can be closed based on the event type.</t>
  </si>
  <si>
    <t>Event Summary by personnel id.</t>
  </si>
  <si>
    <t xml:space="preserve">The system provides the ability for an authorized user to configure the system to automatically archive notepad messages after a specific period of time.  </t>
  </si>
  <si>
    <t>The system can be configured so that when a call taker does a rebid and new location information arrives, the call taker can choose to update the event location or not update the location.</t>
  </si>
  <si>
    <t>The system administrator has the ability to limit module and functionality access to authorized users.</t>
  </si>
  <si>
    <t>It is possible to associate street name aliases to certain segments of a street.</t>
  </si>
  <si>
    <t>The operator is able to change the data entered in any field on the event entry form before data is shipped to pending, such as changing the event type to another valid event type.</t>
  </si>
  <si>
    <t>The CAD system allows for the entry of scheduled events for a later date and time in which the event will display in the pending call window at the scheduled date and time.</t>
  </si>
  <si>
    <t xml:space="preserve">If the original event is active, ability to attach ANI/ALI data from additional callers to the open event as supplemental data. </t>
  </si>
  <si>
    <t>If the original event is active, create a cross-reference in the active event  that provides direct access (e.g. hyperlink) to the duplicate event information and notifies the dispatcher if supplementary data has been entered.</t>
  </si>
  <si>
    <t>The pre-arrival instruction software is integrated with the CAD module so as to allow the use of only one keyboard/mouse during call processing.</t>
  </si>
  <si>
    <t>All dispatcher’s interactive screens have a window, module or screen dedicated to displaying pending events.</t>
  </si>
  <si>
    <t>The system can be configured so that when the predefined event response time exceeds configured limits, the system requires the dispatcher document the reason for the late run.</t>
  </si>
  <si>
    <t>The status of 'staging' is provided to indicate that the unit has arrived at the designated staging area.</t>
  </si>
  <si>
    <t>Allow a unit to mark out on administrative type functions.</t>
  </si>
  <si>
    <t xml:space="preserve">Shipped </t>
  </si>
  <si>
    <t>Term used when CAD event entry data is sent to the CAD pending queue.</t>
  </si>
  <si>
    <t>Unique number assigned to a record in the CAD system.</t>
  </si>
  <si>
    <t>The system provides a notepad feature for individual users in which notes and information can be saved and not shared with other users.</t>
  </si>
  <si>
    <t>Allow for user defined pick lists</t>
  </si>
  <si>
    <t>The dialer file will contain, at a minimum, the following fields:</t>
  </si>
  <si>
    <t xml:space="preserve">Phone Number </t>
  </si>
  <si>
    <t>Multiple Phone Numbers</t>
  </si>
  <si>
    <t>Last Updated Date</t>
  </si>
  <si>
    <t>Building Access Code</t>
  </si>
  <si>
    <t>Knox Box Location</t>
  </si>
  <si>
    <t>Ability to create and display user defined scheduled messages.</t>
  </si>
  <si>
    <t>Daily</t>
  </si>
  <si>
    <t>Weekly</t>
  </si>
  <si>
    <t>Monthly</t>
  </si>
  <si>
    <t>Yearly</t>
  </si>
  <si>
    <t>User defined (15 minutes, 30 minutes, 1st day of month)</t>
  </si>
  <si>
    <t>CAD messages can be scheduled:</t>
  </si>
  <si>
    <t>System generated messages can be color coded to visually alert the operators.</t>
  </si>
  <si>
    <t>The system provides an audit log of all error messages across all applications.</t>
  </si>
  <si>
    <t>The system is able to search the error messages.</t>
  </si>
  <si>
    <t>The number of Premise History records to be displayed can be based on the event priority.</t>
  </si>
  <si>
    <t>The number of Premise History records to be displayed can be based on the event type.</t>
  </si>
  <si>
    <t>The system allows a new user to log on and the old operator is automatically logged off.</t>
  </si>
  <si>
    <t>The user ID is associated with any narrative entry.</t>
  </si>
  <si>
    <t>The current time is associated with any narrative entry.</t>
  </si>
  <si>
    <t>If AVRR is not available the unit recommendations are based on runcards.</t>
  </si>
  <si>
    <t>The AVRR has the ability to display the travel time estimate.</t>
  </si>
  <si>
    <t>The system allows the user to over-ride the AVRR recommendations and recommend units based on the runcards.</t>
  </si>
  <si>
    <t>The system can be configured that on events shared between disciplines the notes/narrative from one discipline is not available for viewing by another discipline.</t>
  </si>
  <si>
    <t>The system provides a method to copy contacts from one record to another.</t>
  </si>
  <si>
    <t>The system can be configured that on events shared between disciplines the hazard information entered by one discipline is not available for viewing by another discipline.</t>
  </si>
  <si>
    <t>The system provides a method to allow premises hazard information to be triggered based on larger pre-defined geographic regions, i.e., user defined shape file.</t>
  </si>
  <si>
    <t>The system provides a method to allow premise hazard information to be triggered based on a radius from the specified location, e.g. within 1 mile of the specified location.</t>
  </si>
  <si>
    <t>Units can be scheduled to be placed on duty at a certain time of day.</t>
  </si>
  <si>
    <t>Units can be scheduled to be logged off the system at a certain time of day.</t>
  </si>
  <si>
    <t>The system allows unit type resources for recommendation to be a minimum of 500 units deep.</t>
  </si>
  <si>
    <t>The system provides the ability for dispatchers to drag and drop units from one station to another station to provide coverage.</t>
  </si>
  <si>
    <t>Allow two units to cover for one unit.</t>
  </si>
  <si>
    <t>The system will search for the specific number of recommended unit types until the assignment is filled.</t>
  </si>
  <si>
    <t>Units can be scheduled to be placed on duty at a certain time of day on a certain day of the week.</t>
  </si>
  <si>
    <t>Units can be scheduled to be logged off the system at a certain time of day on a certain day of the week.</t>
  </si>
  <si>
    <t>An authorized user can close a street.</t>
  </si>
  <si>
    <t>The AVRR has the ability to consider closed streets when displaying fastest route.</t>
  </si>
  <si>
    <t>The system allows the following file types to be attached to the SOG module:</t>
  </si>
  <si>
    <t>The system recommends operational radio channels based on the capabilities of the units recommended on the call.</t>
  </si>
  <si>
    <t>Allow one unit to cover for only specific capabilities of another unit.</t>
  </si>
  <si>
    <t>All Units</t>
  </si>
  <si>
    <t>Com-244</t>
  </si>
  <si>
    <t>Com-245</t>
  </si>
  <si>
    <t>Com-246</t>
  </si>
  <si>
    <t>Com-247</t>
  </si>
  <si>
    <t>Com-248</t>
  </si>
  <si>
    <t>Com-249</t>
  </si>
  <si>
    <t>Com-250</t>
  </si>
  <si>
    <t>Com-251</t>
  </si>
  <si>
    <t>Com-252</t>
  </si>
  <si>
    <t>Com-253</t>
  </si>
  <si>
    <t>CAD-835</t>
  </si>
  <si>
    <t>CAD-836</t>
  </si>
  <si>
    <t>CAD-837</t>
  </si>
  <si>
    <t>CAD-838</t>
  </si>
  <si>
    <t>CAD-839</t>
  </si>
  <si>
    <t>CAD-840</t>
  </si>
  <si>
    <t>CAD-841</t>
  </si>
  <si>
    <t>CAD-842</t>
  </si>
  <si>
    <t>CAD-843</t>
  </si>
  <si>
    <t>CAD-844</t>
  </si>
  <si>
    <t>CAD-845</t>
  </si>
  <si>
    <t>CAD-846</t>
  </si>
  <si>
    <t>CAD-847</t>
  </si>
  <si>
    <t>CAD-848</t>
  </si>
  <si>
    <t>CAD-849</t>
  </si>
  <si>
    <t>CAD-850</t>
  </si>
  <si>
    <t>CAD-851</t>
  </si>
  <si>
    <t>CAD-852</t>
  </si>
  <si>
    <t>CAD-853</t>
  </si>
  <si>
    <t>CAD-854</t>
  </si>
  <si>
    <t>CAD-855</t>
  </si>
  <si>
    <t>CAD-856</t>
  </si>
  <si>
    <t>CAD-857</t>
  </si>
  <si>
    <t>CAD-858</t>
  </si>
  <si>
    <t>CAD-859</t>
  </si>
  <si>
    <t>CAD-860</t>
  </si>
  <si>
    <t>CAD-861</t>
  </si>
  <si>
    <t>CAD-862</t>
  </si>
  <si>
    <t>CAD-863</t>
  </si>
  <si>
    <t>CAD-864</t>
  </si>
  <si>
    <t>CAD-865</t>
  </si>
  <si>
    <t>CAD-866</t>
  </si>
  <si>
    <t>CAD-867</t>
  </si>
  <si>
    <t>CAD-868</t>
  </si>
  <si>
    <t>CAD-869</t>
  </si>
  <si>
    <t>CAD-870</t>
  </si>
  <si>
    <t>CAD-871</t>
  </si>
  <si>
    <t>CAD-872</t>
  </si>
  <si>
    <t>CAD-873</t>
  </si>
  <si>
    <t>CAD-874</t>
  </si>
  <si>
    <t>CAD-875</t>
  </si>
  <si>
    <t>CAD-876</t>
  </si>
  <si>
    <t>CAD-877</t>
  </si>
  <si>
    <t>CAD-878</t>
  </si>
  <si>
    <t>CAD-879</t>
  </si>
  <si>
    <t>CAD-880</t>
  </si>
  <si>
    <t>CAD-881</t>
  </si>
  <si>
    <t>CAD-882</t>
  </si>
  <si>
    <t>CAD-883</t>
  </si>
  <si>
    <t>CAD-884</t>
  </si>
  <si>
    <t>CAD-885</t>
  </si>
  <si>
    <t>CAD-886</t>
  </si>
  <si>
    <t>CAD-887</t>
  </si>
  <si>
    <t>CAD-888</t>
  </si>
  <si>
    <t>CAD-889</t>
  </si>
  <si>
    <t>CAD-890</t>
  </si>
  <si>
    <t>CAD-891</t>
  </si>
  <si>
    <t>CAD-892</t>
  </si>
  <si>
    <t>CAD-893</t>
  </si>
  <si>
    <t>CAD-894</t>
  </si>
  <si>
    <t>CAD-895</t>
  </si>
  <si>
    <t>CAD-896</t>
  </si>
  <si>
    <t>CAD-897</t>
  </si>
  <si>
    <t>CAD-898</t>
  </si>
  <si>
    <t>CAD-899</t>
  </si>
  <si>
    <t>CAD-900</t>
  </si>
  <si>
    <t>CAD-901</t>
  </si>
  <si>
    <t>CAD-902</t>
  </si>
  <si>
    <t>CAD-903</t>
  </si>
  <si>
    <t>CAD-904</t>
  </si>
  <si>
    <t>CAD-905</t>
  </si>
  <si>
    <t>CAD-906</t>
  </si>
  <si>
    <t>CAD-907</t>
  </si>
  <si>
    <t>CAD-908</t>
  </si>
  <si>
    <t>CAD-909</t>
  </si>
  <si>
    <t>CAD-910</t>
  </si>
  <si>
    <t>CAD-911</t>
  </si>
  <si>
    <t>CAD-912</t>
  </si>
  <si>
    <t>CAD-913</t>
  </si>
  <si>
    <t>CAD-914</t>
  </si>
  <si>
    <t>CAD-915</t>
  </si>
  <si>
    <t>CAD-916</t>
  </si>
  <si>
    <t>CAD-917</t>
  </si>
  <si>
    <t>CAD-918</t>
  </si>
  <si>
    <t>CAD-919</t>
  </si>
  <si>
    <t>CAD-920</t>
  </si>
  <si>
    <t>CAD-921</t>
  </si>
  <si>
    <t>CAD-922</t>
  </si>
  <si>
    <t>CAD-923</t>
  </si>
  <si>
    <t>CAD-924</t>
  </si>
  <si>
    <t>CAD-925</t>
  </si>
  <si>
    <t>CAD-926</t>
  </si>
  <si>
    <t>CAD-927</t>
  </si>
  <si>
    <t>CAD-928</t>
  </si>
  <si>
    <t>CAD-929</t>
  </si>
  <si>
    <t>CAD-930</t>
  </si>
  <si>
    <t>CAD-931</t>
  </si>
  <si>
    <t>CAD-932</t>
  </si>
  <si>
    <t>CAD-933</t>
  </si>
  <si>
    <t>CAD-934</t>
  </si>
  <si>
    <t>CAD-935</t>
  </si>
  <si>
    <t>CAD-936</t>
  </si>
  <si>
    <t>CAD-937</t>
  </si>
  <si>
    <t>CAD-938</t>
  </si>
  <si>
    <t>CAD-939</t>
  </si>
  <si>
    <t>CAD-940</t>
  </si>
  <si>
    <t>CAD-941</t>
  </si>
  <si>
    <t>CAD-942</t>
  </si>
  <si>
    <t>CAD-943</t>
  </si>
  <si>
    <t>CAD-944</t>
  </si>
  <si>
    <t>CAD-945</t>
  </si>
  <si>
    <t>CAD-946</t>
  </si>
  <si>
    <t>CAD-947</t>
  </si>
  <si>
    <t>CAD-948</t>
  </si>
  <si>
    <t>CAD-949</t>
  </si>
  <si>
    <t>CAD-950</t>
  </si>
  <si>
    <t>CAD-951</t>
  </si>
  <si>
    <t>CAD-952</t>
  </si>
  <si>
    <t>CAD-953</t>
  </si>
  <si>
    <t>CAD-954</t>
  </si>
  <si>
    <t>CAD-955</t>
  </si>
  <si>
    <t>CAD-956</t>
  </si>
  <si>
    <t>CAD-957</t>
  </si>
  <si>
    <t>CAD-958</t>
  </si>
  <si>
    <t>CAD-959</t>
  </si>
  <si>
    <t>CAD-960</t>
  </si>
  <si>
    <t>CAD-961</t>
  </si>
  <si>
    <t>CAD-962</t>
  </si>
  <si>
    <t>CAD-963</t>
  </si>
  <si>
    <t>CAD-964</t>
  </si>
  <si>
    <t>CAD-965</t>
  </si>
  <si>
    <t>CAD-966</t>
  </si>
  <si>
    <t>CAD-967</t>
  </si>
  <si>
    <t>CAD-968</t>
  </si>
  <si>
    <t>CAD-969</t>
  </si>
  <si>
    <t>CAD-970</t>
  </si>
  <si>
    <t>CAD-971</t>
  </si>
  <si>
    <t>CAD-972</t>
  </si>
  <si>
    <t>CAD-973</t>
  </si>
  <si>
    <t>CAD-974</t>
  </si>
  <si>
    <t>CAD-975</t>
  </si>
  <si>
    <t>SYS-175</t>
  </si>
  <si>
    <t>SYS-176</t>
  </si>
  <si>
    <t>SYS-177</t>
  </si>
  <si>
    <t>SYS-178</t>
  </si>
  <si>
    <t>SYS-179</t>
  </si>
  <si>
    <t>SYS-180</t>
  </si>
  <si>
    <t>SYS-181</t>
  </si>
  <si>
    <t>The system can be configured so that the CAD event numbers automatically reset at the end of a user defined period.</t>
  </si>
  <si>
    <t>The system can be configured so that the CAD event numbers automatically reset at the end of the day.</t>
  </si>
  <si>
    <t>Function Available</t>
  </si>
  <si>
    <t>Function Not Available</t>
  </si>
  <si>
    <t>System Requirements</t>
  </si>
  <si>
    <t>Common Requirements</t>
  </si>
  <si>
    <t>System Workstations</t>
  </si>
  <si>
    <t>System Testing / Training System</t>
  </si>
  <si>
    <t>System Input Device Operation</t>
  </si>
  <si>
    <t>System Mouse</t>
  </si>
  <si>
    <t>System Screen / Monitor</t>
  </si>
  <si>
    <t>System Security</t>
  </si>
  <si>
    <t>System Log on process</t>
  </si>
  <si>
    <t>System Audit log</t>
  </si>
  <si>
    <t>System Passwords / Permissions</t>
  </si>
  <si>
    <t>System Notepad</t>
  </si>
  <si>
    <t>System Documentation</t>
  </si>
  <si>
    <t>System Operational Requirements</t>
  </si>
  <si>
    <t>System Hardware and Data Redundancy</t>
  </si>
  <si>
    <t>System Remote Access</t>
  </si>
  <si>
    <t>Common Archive Data</t>
  </si>
  <si>
    <t>Common Data Warehouse</t>
  </si>
  <si>
    <t>Common Data Maintenance</t>
  </si>
  <si>
    <t>Common Basic Capabilities</t>
  </si>
  <si>
    <t>Common Premises History</t>
  </si>
  <si>
    <t>Common Premises Information</t>
  </si>
  <si>
    <t>Common Reporting</t>
  </si>
  <si>
    <t xml:space="preserve">Common System Reports, Queries and Outputs </t>
  </si>
  <si>
    <t>GIS-89</t>
  </si>
  <si>
    <t>Advantageous</t>
  </si>
  <si>
    <t>The vendor will provide field definitions for all required attribute fields.</t>
  </si>
  <si>
    <t>Administrative Workstation</t>
  </si>
  <si>
    <t xml:space="preserve">An authorized user has the ability to search the audit log for: </t>
  </si>
  <si>
    <t>Date</t>
  </si>
  <si>
    <t>Time</t>
  </si>
  <si>
    <t>The data dictionary includes a description of all fields in all tables.</t>
  </si>
  <si>
    <t>Business Name</t>
  </si>
  <si>
    <t>Landmarks</t>
  </si>
  <si>
    <t>An authorized user is able to restrict messaging capability.</t>
  </si>
  <si>
    <t>Ability to support an option that would provide multiple configurations so that the disciplines can define their own drop downs.</t>
  </si>
  <si>
    <t>Grid</t>
  </si>
  <si>
    <t>GIS User ID for Location</t>
  </si>
  <si>
    <t>The system provides a method to allow premises history to be triggered based on larger pre-defined geographic regions, i.e., user defined polygon.</t>
  </si>
  <si>
    <t>The system provides a visual notification to the user on address validation at location with associated premises alert / hazard information.</t>
  </si>
  <si>
    <t>The system provides an audible notification to the user on address validation at location with associated premises alert / hazard information.</t>
  </si>
  <si>
    <t>notes/narrative</t>
  </si>
  <si>
    <t>User defined field</t>
  </si>
  <si>
    <t>Phone Type</t>
  </si>
  <si>
    <t>Free Text Area Field</t>
  </si>
  <si>
    <t>Dialer File</t>
  </si>
  <si>
    <t>Order in which the contacts should be called.</t>
  </si>
  <si>
    <t>The system supports authorized user definable map symbology.</t>
  </si>
  <si>
    <t>The system allows use of industry standard and scalable symbol sets.</t>
  </si>
  <si>
    <t>Civic addresses provided via PIDF-LO (NG9-1-1)</t>
  </si>
  <si>
    <t>PIDF-LO</t>
  </si>
  <si>
    <t>ADC Map Grid Number</t>
  </si>
  <si>
    <t>Map Grid Number</t>
  </si>
  <si>
    <t>The vendor will supply a list of required GIS layers and attribute fields for every GIS layer that is needed for their CAD system.</t>
  </si>
  <si>
    <t>Address verification can be performed on a location provided by the rebid function.</t>
  </si>
  <si>
    <t>Any authorized user has the ability to add a BOLO from a mobile device.</t>
  </si>
  <si>
    <t>Any authorized user has the ability to display a BOLO from a mobile device.</t>
  </si>
  <si>
    <t>The system supports an off-site, network connected, fully functional CAD workstation.</t>
  </si>
  <si>
    <t>The user can select from the list of possible valid street names from which to continue the address verification process.</t>
  </si>
  <si>
    <t>Map grid</t>
  </si>
  <si>
    <t>Alphanumeric apartment or suite number</t>
  </si>
  <si>
    <t>Caller mobile phone</t>
  </si>
  <si>
    <t>Autocomplete involves the program predicting a word or phrase that the user wants to type in without the user actually typing it in completely</t>
  </si>
  <si>
    <t>Autocomplete</t>
  </si>
  <si>
    <t>The system provides an autocomplete function that allows the user to enter the first letter of a word or phrase that the user wants to type in without the user actually typing it in completely and a list of possible matches is displayed for selection.</t>
  </si>
  <si>
    <t>The system is capable of assigning an alias for any event type (e.g. 10 codes).</t>
  </si>
  <si>
    <t>The system supports a minimum of 9 event priorities.</t>
  </si>
  <si>
    <t>The system allows user-created prompting screens based on event type to support the display of pre-arrival instructions for all call types for all disciplines.</t>
  </si>
  <si>
    <t>If a third party interface is used the system has the ability to produce reports on the captured pre-arrival questions and answers when requested from that system.</t>
  </si>
  <si>
    <t>The AVRR has the ability to route to an address on a closed street.</t>
  </si>
  <si>
    <t>The AVRR has the ability to route to a structure access point layer versus the structure point layer used for address verification.</t>
  </si>
  <si>
    <t>Closest units to an event using actual travel time</t>
  </si>
  <si>
    <t>The system allows up to 15 user-defined apparatus capabilities.</t>
  </si>
  <si>
    <t>The system can interface to a third party move-up recommendation software (e.g. Deccan LiveMUM)</t>
  </si>
  <si>
    <t>Information related to hydrants will include source and type (dry, pressurized, tank, etc.) is accessible from the event record.</t>
  </si>
  <si>
    <t>Information related to hydrants in a given area related to a call/incident is accessible from the event record.</t>
  </si>
  <si>
    <t>By Subdivision Name</t>
  </si>
  <si>
    <t>By Board of Supervisors District</t>
  </si>
  <si>
    <t>Event Time report.</t>
  </si>
  <si>
    <t>The event time report will list the value between any two of the following times:</t>
  </si>
  <si>
    <t>Personnel assigned (from 1 to 10 personnel)</t>
  </si>
  <si>
    <t>CMS</t>
  </si>
  <si>
    <t>Corrections Management Software</t>
  </si>
  <si>
    <t>Hardened Password</t>
  </si>
  <si>
    <t>Password hardening is a measure taken to make it more difficult for an intruder to circumvent the authentication process by adding some component to the username/password combination or may be a policy-based action.</t>
  </si>
  <si>
    <t>The system supports a test/QA environment that can operate concurrently with the production system with no degradation to performance on the production system.</t>
  </si>
  <si>
    <t>QA</t>
  </si>
  <si>
    <t>Quality Assurance</t>
  </si>
  <si>
    <t>Production</t>
  </si>
  <si>
    <t>Testing/Quality Assurance</t>
  </si>
  <si>
    <t>The system architecture provides for automatic failover with no user intervention.</t>
  </si>
  <si>
    <t>When a user forgets a password or has been locked out access to a self service portal is available for resetting the password that includes a list of challenge questions.</t>
  </si>
  <si>
    <t>Keyword in Notes/Narrative</t>
  </si>
  <si>
    <t>Keyword in Message</t>
  </si>
  <si>
    <t>Radio encoder tones/button number</t>
  </si>
  <si>
    <t>The system allows multiple radio tones to be attached to a single unit.</t>
  </si>
  <si>
    <t>The system allows multiple radio tones to be attached to a station.</t>
  </si>
  <si>
    <t>Gas transmission lines</t>
  </si>
  <si>
    <t>By Running Order (e.g. Box Number, Runcard Number, etc.)</t>
  </si>
  <si>
    <t>Radio ID for Personnel Assigned (from 1 to 10 personnel)</t>
  </si>
  <si>
    <t>Radio Alias Field (In vehicle radio ID)</t>
  </si>
  <si>
    <t>System has the ability to assign a unit alias ID number (e.g. ability to use 6 character unit ID for NFIRS)</t>
  </si>
  <si>
    <t>Personnel type (e.g. driver, officer)</t>
  </si>
  <si>
    <t>FMC</t>
  </si>
  <si>
    <t>Federal Motor Carrier</t>
  </si>
  <si>
    <t>Based on an events verified address the primary, secondary and tertiary hydrant locations are displayed in the event window for the dispatcher (based on distance)</t>
  </si>
  <si>
    <t>When the dispatcher or MDD changes a unit status to the transport status, a list of list of pre-programmed (user defined) locations is provided as a selection.</t>
  </si>
  <si>
    <t>Sector</t>
  </si>
  <si>
    <t>The system has the ability to flag an event as 'domestic related'.</t>
  </si>
  <si>
    <t>Civic Address</t>
  </si>
  <si>
    <t>The number, street or road name, community and county assigned to residential, commercial, institutional and industrial buildings (e.g. 101 Main St., Exampletown, Sample County).</t>
  </si>
  <si>
    <t>Example given.</t>
  </si>
  <si>
    <t xml:space="preserve">A record or incident in the CAD system. </t>
  </si>
  <si>
    <t xml:space="preserve">The system includes a full training/test environment which is independent of the live, operational system (including independent code tables and files). </t>
  </si>
  <si>
    <t>GIS/mapping testing</t>
  </si>
  <si>
    <t>System Printers</t>
  </si>
  <si>
    <t>The system architecture is capable of including the following environments:</t>
  </si>
  <si>
    <t>The system allows for a single user logon to access all applications:</t>
  </si>
  <si>
    <t>SYS-75</t>
  </si>
  <si>
    <t>SYS-76</t>
  </si>
  <si>
    <t>SYS-182</t>
  </si>
  <si>
    <t>SYS-183</t>
  </si>
  <si>
    <t>SYS-184</t>
  </si>
  <si>
    <t>SYS-185</t>
  </si>
  <si>
    <t>SYS-186</t>
  </si>
  <si>
    <t>SYS-187</t>
  </si>
  <si>
    <t>SYS-188</t>
  </si>
  <si>
    <t>SYS-189</t>
  </si>
  <si>
    <t>SYS-190</t>
  </si>
  <si>
    <t>SYS-191</t>
  </si>
  <si>
    <t>SYS-192</t>
  </si>
  <si>
    <t>SYS-193</t>
  </si>
  <si>
    <t>SYS-194</t>
  </si>
  <si>
    <t>SYS-195</t>
  </si>
  <si>
    <t>SYS-196</t>
  </si>
  <si>
    <t>SYS-197</t>
  </si>
  <si>
    <t>SYS-198</t>
  </si>
  <si>
    <t>SYS-199</t>
  </si>
  <si>
    <t>SYS-200</t>
  </si>
  <si>
    <t>The system is capable of allowing access to an electronic copy of the US DOT Emergency Response Guide (ERG) at any authorized workstation.</t>
  </si>
  <si>
    <t>Commonly known locations such as, but not limited to, businesses, buildings, landmarks, points of interests (e.g. parks, hospitals, schools, etc).</t>
  </si>
  <si>
    <t>Building Name</t>
  </si>
  <si>
    <t>Ability to support an option that would provide multiple configurations so that individual agencies can define their own drop downs.</t>
  </si>
  <si>
    <t>Common Place Name</t>
  </si>
  <si>
    <t>Individual printer</t>
  </si>
  <si>
    <t>Individual email</t>
  </si>
  <si>
    <t>Fax</t>
  </si>
  <si>
    <t>search any data entered for any required fields</t>
  </si>
  <si>
    <t>Com-254</t>
  </si>
  <si>
    <t>Com-255</t>
  </si>
  <si>
    <t>Com-256</t>
  </si>
  <si>
    <t>Com-257</t>
  </si>
  <si>
    <t>Com-258</t>
  </si>
  <si>
    <t>Com-259</t>
  </si>
  <si>
    <t>Com-260</t>
  </si>
  <si>
    <t>Com-261</t>
  </si>
  <si>
    <t>Com-262</t>
  </si>
  <si>
    <t>Com-263</t>
  </si>
  <si>
    <t>Com-264</t>
  </si>
  <si>
    <t>Com-265</t>
  </si>
  <si>
    <t>Com-266</t>
  </si>
  <si>
    <t>Com-267</t>
  </si>
  <si>
    <t>Com-268</t>
  </si>
  <si>
    <t>Com-269</t>
  </si>
  <si>
    <t>Com-270</t>
  </si>
  <si>
    <t>Reports can be scheduled and delivered to:</t>
  </si>
  <si>
    <t>The system allows the user to specify access to the dialer file based on discipline (e.g. fire can't see law).</t>
  </si>
  <si>
    <t>The dialer file can be accessed via mobile data application.</t>
  </si>
  <si>
    <t>Based on security profile, have the ability to view single discipline.</t>
  </si>
  <si>
    <t>Based on security profile, have the ability to view multiple disciplines.</t>
  </si>
  <si>
    <t>An authorized user, NOT located at the communications center via remote CAD can:</t>
  </si>
  <si>
    <t>Based on security profile, have the ability to view only their events.</t>
  </si>
  <si>
    <t>Based on security profile, have the ability to view all events.</t>
  </si>
  <si>
    <t>Ability to search for an expired BOLO.</t>
  </si>
  <si>
    <t>Apartment/suite #</t>
  </si>
  <si>
    <t>Alphanumeric apartment or suite number, minimum 8 characters</t>
  </si>
  <si>
    <t>Source of the call (such as E9-1-1, phone, radio, self etc.)</t>
  </si>
  <si>
    <t>If a third party interface is used the system has the capability to produce reports on the captured EMD questions and answers when requested from that system.</t>
  </si>
  <si>
    <t>CAD-976</t>
  </si>
  <si>
    <t>CAD-978</t>
  </si>
  <si>
    <t>CAD-979</t>
  </si>
  <si>
    <t>CAD-980</t>
  </si>
  <si>
    <t>CAD-981</t>
  </si>
  <si>
    <t>CAD-982</t>
  </si>
  <si>
    <t>CAD-983</t>
  </si>
  <si>
    <t>CAD-984</t>
  </si>
  <si>
    <t>CAD-985</t>
  </si>
  <si>
    <t>CAD-986</t>
  </si>
  <si>
    <t>CAD-987</t>
  </si>
  <si>
    <t>CAD-988</t>
  </si>
  <si>
    <t>CAD-989</t>
  </si>
  <si>
    <t>CAD-990</t>
  </si>
  <si>
    <t>CAD-991</t>
  </si>
  <si>
    <t>CAD-992</t>
  </si>
  <si>
    <t>CAD-993</t>
  </si>
  <si>
    <t>CAD-994</t>
  </si>
  <si>
    <t>CAD-995</t>
  </si>
  <si>
    <t>CAD-996</t>
  </si>
  <si>
    <t>CAD-997</t>
  </si>
  <si>
    <t>CAD-998</t>
  </si>
  <si>
    <t>CAD-999</t>
  </si>
  <si>
    <t>CAD-1000</t>
  </si>
  <si>
    <t>CAD-1001</t>
  </si>
  <si>
    <t>CAD-1002</t>
  </si>
  <si>
    <t>CAD-1003</t>
  </si>
  <si>
    <t>CAD-1004</t>
  </si>
  <si>
    <t>CAD-1005</t>
  </si>
  <si>
    <t>CAD-1006</t>
  </si>
  <si>
    <t>CAD-1007</t>
  </si>
  <si>
    <t>CAD-1008</t>
  </si>
  <si>
    <t>CAD-1009</t>
  </si>
  <si>
    <t>CAD-1010</t>
  </si>
  <si>
    <t>CAD-1011</t>
  </si>
  <si>
    <t>CAD-1012</t>
  </si>
  <si>
    <t>CAD-1013</t>
  </si>
  <si>
    <t>CAD-1014</t>
  </si>
  <si>
    <t>CAD-1015</t>
  </si>
  <si>
    <t>CAD-1016</t>
  </si>
  <si>
    <t>CAD-1017</t>
  </si>
  <si>
    <t>CAD-1018</t>
  </si>
  <si>
    <t>CAD-1019</t>
  </si>
  <si>
    <t>GIS-90</t>
  </si>
  <si>
    <t>GIS-91</t>
  </si>
  <si>
    <t>GIS-92</t>
  </si>
  <si>
    <t>GIS-93</t>
  </si>
  <si>
    <t>GIS-94</t>
  </si>
  <si>
    <t>GIS-95</t>
  </si>
  <si>
    <t>GIS-96</t>
  </si>
  <si>
    <t>GIS-97</t>
  </si>
  <si>
    <t>GIS-98</t>
  </si>
  <si>
    <t>GIS-99</t>
  </si>
  <si>
    <t>GIS-100</t>
  </si>
  <si>
    <t>Session Initiation Protocol</t>
  </si>
  <si>
    <t>Local Network Services</t>
  </si>
  <si>
    <t>Advanced Authentication (AA) provides for additional security to the typical user identification and authentication of login ID and password, such as: biometric systems, user-based public key infrastructure (PKI), smart cards, software tokens, hardware tokens, paper (inert) tokens, or “Risk-based Authentication” that includes a software token element comprised of a number of factors, such as network information, user information, positive device identification (i.e. device forensics, user pattern analysis and user binding), user profiling, and high-risk challenge/response questions.</t>
  </si>
  <si>
    <t>Authentication which requires the presentation of "two or more" of the three authentication "factors"; something the user knows, something the user has, and something the user is.</t>
  </si>
  <si>
    <t>The three typical disciplines in a CAD scenario are EMS, Fire, Law Enforcement while there could be others such as, but not limited to Public Works, Animal Control, HazMat, etc.</t>
  </si>
  <si>
    <t xml:space="preserve">A workstation that provides an authorized user access to the system for testing, data entry and system maintenance.  </t>
  </si>
  <si>
    <t>Presence Information Data Format Location</t>
  </si>
  <si>
    <t>Minimal</t>
  </si>
  <si>
    <t>Summary (Hidden)</t>
  </si>
  <si>
    <t>Avail Weight</t>
  </si>
  <si>
    <t>Spec Weight</t>
  </si>
  <si>
    <t>Results</t>
  </si>
  <si>
    <t>Call takers</t>
  </si>
  <si>
    <t>Dispatchers</t>
  </si>
  <si>
    <t>Supervisors</t>
  </si>
  <si>
    <t>WebCAD</t>
  </si>
  <si>
    <t>CAD-1020</t>
  </si>
  <si>
    <t>CAD-1021</t>
  </si>
  <si>
    <t>CAD-1022</t>
  </si>
  <si>
    <t>CAD-1023</t>
  </si>
  <si>
    <t>CAD-1024</t>
  </si>
  <si>
    <t>CAD-1025</t>
  </si>
  <si>
    <t>A part of the software application or solution  and commonly refers to functionality (e.g. BOLO, Tow, SOG, Contacts, etc.)</t>
  </si>
  <si>
    <t xml:space="preserve">Employee configuration providing access to the software based on their assignments or capabilities (e.g. call taker, police dispatcher, fire dispatcher, supervisor, etc.)  </t>
  </si>
  <si>
    <t>All times are recorded and displayed in all modules as HH:MM:SS in 24 hour format.</t>
  </si>
  <si>
    <t>Date and time are stored as separate data fields.</t>
  </si>
  <si>
    <t>TAB</t>
  </si>
  <si>
    <t>DESCRIPTION</t>
  </si>
  <si>
    <t>START ROW</t>
  </si>
  <si>
    <t>END ROW</t>
  </si>
  <si>
    <t>A3</t>
  </si>
  <si>
    <t>A20</t>
  </si>
  <si>
    <t>A22</t>
  </si>
  <si>
    <t>A30</t>
  </si>
  <si>
    <t>The system allows that all operation workstations can be pointed to the production environment via a desktop icon.</t>
  </si>
  <si>
    <t>A CAD administrative workstation can be used for system maintenance.</t>
  </si>
  <si>
    <t>The system supports testing of all capabilities prior to loading and implementing them in the production environment.</t>
  </si>
  <si>
    <t>If a separate server is not provided, the system server can run multiple instances of the software for testing, training and back up.</t>
  </si>
  <si>
    <t>The system has a method for testing software updates / modifications in the test environment without impacting real-time operations.</t>
  </si>
  <si>
    <t>Command Line</t>
  </si>
  <si>
    <t>The system utilizes command line functionality.</t>
  </si>
  <si>
    <t xml:space="preserve">The selection of an input device is a user preference (i.e., keyboard vs. mouse).  </t>
  </si>
  <si>
    <t>The system allow users to navigate between command lines via some type of shortcut such as a hot key.</t>
  </si>
  <si>
    <t>A CAD administrative workstation can be configured to have access to mapping.</t>
  </si>
  <si>
    <t>The system supports the use of network access using secure VPN technology as the primary method for system maintenance.</t>
  </si>
  <si>
    <t>Common</t>
  </si>
  <si>
    <t>Common Premises Alerts / Space Hazard Space / Space Caution Notes</t>
  </si>
  <si>
    <t>Common System Reports, Queries and Outputs</t>
  </si>
  <si>
    <t>A36</t>
  </si>
  <si>
    <t>CAD Phase 2 Compliance</t>
  </si>
  <si>
    <t>CAD Geo-Related</t>
  </si>
  <si>
    <t>CAD Event Entry</t>
  </si>
  <si>
    <t>CAD Pre-Arrival Instructions</t>
  </si>
  <si>
    <t>CAD Dispatch Date/Timestamp</t>
  </si>
  <si>
    <t>CAD Dispatch Covers/Move Ups</t>
  </si>
  <si>
    <t xml:space="preserve">Placing units on self initiated type events </t>
  </si>
  <si>
    <t>Assigning case numbers to an event</t>
  </si>
  <si>
    <t>All times can be searched as local time for all queries.</t>
  </si>
  <si>
    <t>All times can be searched as local time for all reports.</t>
  </si>
  <si>
    <t>System generated messages can be emailed to user defined addresses.</t>
  </si>
  <si>
    <t>The system has a method for testing updated mapping/GIS data in the test environment without impacting real-time operations.</t>
  </si>
  <si>
    <t>Testing software updates or hot fixes</t>
  </si>
  <si>
    <t>Users can enter simulated training events or incidents without affecting live operations.</t>
  </si>
  <si>
    <t>The system operates with a  standard two button scroll wheel mouse hardware.</t>
  </si>
  <si>
    <t>If the CAD application fails, the mouse is still available to other applications resident on the workstation.</t>
  </si>
  <si>
    <t>Functionality related to hardware refers to either equipment that the vendor proposes with their system or hardware recommended by the vendor to be used with their system.</t>
  </si>
  <si>
    <t>The system supports the use of one large monitor (e.g. 40", 50", etc.)</t>
  </si>
  <si>
    <t>Access to application modules is user configurable per individual by an authorized user.</t>
  </si>
  <si>
    <t>Access to data and functionality within a module is user configurable per individual by an authorized user.</t>
  </si>
  <si>
    <t>Access to applications is user configurable per individual by an authorized user.</t>
  </si>
  <si>
    <t>view</t>
  </si>
  <si>
    <t>inquire/query</t>
  </si>
  <si>
    <t>All system access occurs by entry and validation of a user identification (ID) and password.</t>
  </si>
  <si>
    <t>Network Diagram:  A detailed network diagram will be provided with the vendor's proposal response for the system configuration they are proposing.</t>
  </si>
  <si>
    <t>Detailed written instructions on how to complete backups, restores, DB load &amp; update procedures, disaster recovery, failover, catch-ups, and software update installs.</t>
  </si>
  <si>
    <t>Detailed step by step written instructions, specific to this installation, on how to load updated GIS mapping data to the CAD system.</t>
  </si>
  <si>
    <t>Detailed step by step instructions, specific to this installation, on how to load updated GIS mapping data to the Mobile Data system.</t>
  </si>
  <si>
    <t>Detailed step by step instructions, specific to this installation, on how to copy the production database to the test/training environment.</t>
  </si>
  <si>
    <t xml:space="preserve">CAD users have access to electronic versions of the application user manuals at their workstations (CAD, GIS/Mapping, etc.) </t>
  </si>
  <si>
    <t>The system can operate in a shared network with the appropriate security.</t>
  </si>
  <si>
    <t>The proposed or recommended equipment can all be rack mounted.</t>
  </si>
  <si>
    <t>Case number (Report Number)</t>
  </si>
  <si>
    <t>Response boundaries (e.g., beat, box, grid, runcard)</t>
  </si>
  <si>
    <t>Movement between fields is consistent through all applications.</t>
  </si>
  <si>
    <t xml:space="preserve">The system allows jumping from one field to another by using shortcuts (i.e. CTRL P to phone number, CTRL L to location, etc.)  </t>
  </si>
  <si>
    <t xml:space="preserve">Search records using a wildcard character such as an asterisk that substitutes one or more characters. </t>
  </si>
  <si>
    <t>Ability to do “screen capture” and save it to a file or send it to a printer. (e.g. print screen function)</t>
  </si>
  <si>
    <t>Application integrates with Microsoft Outlook calendar functions.</t>
  </si>
  <si>
    <t>Hyperlink to the reference event to view full details of that event</t>
  </si>
  <si>
    <t>common place name (business name, parks, landmarks, etc.)</t>
  </si>
  <si>
    <t>The system automatically associates premises history information on any location that validates in the CAD system including locations that are built using X/Y coordinates.</t>
  </si>
  <si>
    <t>Automatically generated premises history data is displayed in reverse chronological order starting with the most recent event.</t>
  </si>
  <si>
    <t>User defined premise types (i.e. medical facility, gas station, convenience store)</t>
  </si>
  <si>
    <t>Common Premises Alerts / Hazards / Caution Notes</t>
  </si>
  <si>
    <t>Alerts / hazards / caution notes are available to the mobile data computers.</t>
  </si>
  <si>
    <t>The system provides the ability to assign increased audible and/or visual notifications to the users based on the severity of the hazard, i.e. known gun locations vs. keyholder information.</t>
  </si>
  <si>
    <t>The system has the ability to schedule reports to run automatically for the following, but not limited to:</t>
  </si>
  <si>
    <t>Hourly</t>
  </si>
  <si>
    <t xml:space="preserve">Weekly </t>
  </si>
  <si>
    <t>Data/time</t>
  </si>
  <si>
    <t>Recurring</t>
  </si>
  <si>
    <t>Multiple printers</t>
  </si>
  <si>
    <t>Email groups</t>
  </si>
  <si>
    <t>Paging Interface</t>
  </si>
  <si>
    <t>The ability to print all code tables.</t>
  </si>
  <si>
    <t>The ability to print all data validation tables.</t>
  </si>
  <si>
    <t>The system allows the ability to do wildcard searches using character such as an asterisk.</t>
  </si>
  <si>
    <t>All fields within the database for each application</t>
  </si>
  <si>
    <t>Runcard</t>
  </si>
  <si>
    <t>Beat</t>
  </si>
  <si>
    <t>Quadrant</t>
  </si>
  <si>
    <t>Response zone</t>
  </si>
  <si>
    <t>An authorized user can change field labels (i.e. new call screen) to conform with local terminology.</t>
  </si>
  <si>
    <t>The system is capable of configuring all workstations to handle any agency or jurisdiction without requiring a workstation restart.</t>
  </si>
  <si>
    <t>CAD event numbers</t>
  </si>
  <si>
    <t>An authorized user has the ability to allow users to change CAD screen configurations to allow for individual screen preferences based on their preferences.</t>
  </si>
  <si>
    <t xml:space="preserve">The following elements of the CAD screen configuration can be configured to allow individuals to change or move: </t>
  </si>
  <si>
    <t>Master screen positions</t>
  </si>
  <si>
    <t>Sub-screen positions</t>
  </si>
  <si>
    <t>Font size</t>
  </si>
  <si>
    <t>Font color</t>
  </si>
  <si>
    <t>Background color</t>
  </si>
  <si>
    <t>Column size(s)</t>
  </si>
  <si>
    <t>Column order(s)</t>
  </si>
  <si>
    <t>The system is capable of configuring all workstations to handle any agency or jurisdiction without requiring a server restart.</t>
  </si>
  <si>
    <t>The system is capable of controlling access to CAD functionality on the user level.</t>
  </si>
  <si>
    <t>The system is capable of controlling access to CAD functionality on the workstation level.</t>
  </si>
  <si>
    <t>The system provides an area in which electronic copies of CAD user manuals can be accessed and viewed.</t>
  </si>
  <si>
    <t>When an incident is related to multiple disciplines (EMS, Fire, Law), a separate CAD event is created for each discipline automatically with no required additional steps by the call taker.</t>
  </si>
  <si>
    <t>When a multi-discipline event is created, each discipline can have its own distinct event priority.</t>
  </si>
  <si>
    <t>Units dispatched</t>
  </si>
  <si>
    <t>Unit times</t>
  </si>
  <si>
    <t>The system provides a CAD 'catch-up' mode that will allow events to be entered manually once the CAD system is brought back on-line from a system interruption.</t>
  </si>
  <si>
    <t>The ability to recover from the interruption of CAD services allowing the agency to enter activity data performed during the interruption of service.</t>
  </si>
  <si>
    <t>Specific date and time</t>
  </si>
  <si>
    <t>Rotation plans have the capability to display on-call contact information.</t>
  </si>
  <si>
    <t>Rotation plans can be based on response areas.</t>
  </si>
  <si>
    <t>The location result of a wireless call rebid function will display an icon on the workstation map.</t>
  </si>
  <si>
    <t>The user can generate a rebid from the CAD keyboard.</t>
  </si>
  <si>
    <t>The system provides a list of the closest available addresses to the callers location along with the estimated distance to those addresses.</t>
  </si>
  <si>
    <t>The system provides a list of the closest available common places to the callers location along with the estimated distance to those addresses.</t>
  </si>
  <si>
    <t>The system provides a list of the closest available intersections to the callers location along with the estimated distance to those addresses.</t>
  </si>
  <si>
    <t>The system will display the X,Y coordinate of the caller's location for the call taker.</t>
  </si>
  <si>
    <t>BOLO messages can be searched based on reason for message (e.g. general info, officer safety, missing person)</t>
  </si>
  <si>
    <t>BOLO information can be deleted via an authorized user operator command.</t>
  </si>
  <si>
    <t xml:space="preserve">When BOLO information is disseminated the targeted users get a visual indication that a new BOLO can be viewed. </t>
  </si>
  <si>
    <t>When BOLO information is disseminated the targeted users get a audible indication that a new BOLO can be viewed.</t>
  </si>
  <si>
    <t>The system provides log on security measures for any remote CAD workstation - network connected.</t>
  </si>
  <si>
    <t>The system provides log on security measures for any remote CAD workstation - browser-based.</t>
  </si>
  <si>
    <t>The system can add notes or narrative to CAD incidents using the browser-based interface.</t>
  </si>
  <si>
    <t>The system allows active CAD incidents to be viewed using the browser-based interface.</t>
  </si>
  <si>
    <t>The system allows pending CAD incidents to be viewed using the browser-based interface.</t>
  </si>
  <si>
    <t>The system allows unit status screens to be viewed using the browser-based interface.</t>
  </si>
  <si>
    <t>The system supports a browser-based interface to CAD functionality.</t>
  </si>
  <si>
    <t>The system supports the ability for this off-site network connectivity for full functionality to be via secure VPN connection.</t>
  </si>
  <si>
    <t>Hundred blocks - streets</t>
  </si>
  <si>
    <t>When valid geographic coordinates are entered, the system can display the location via an icon on the map.</t>
  </si>
  <si>
    <t>When the outcome of a change in event location is a change in the recommended response, the system will notify the dispatcher that there is a change in unit recommendations.</t>
  </si>
  <si>
    <t>The system provides a manual method to enter a location to determine if it will validate without creating a new event.</t>
  </si>
  <si>
    <t>The system provides a manual method to enter a valid location to view first due response areas.</t>
  </si>
  <si>
    <t>The system utilizes a progressive filtering method for possible street names on entry of the characters in the street name field beginning with the first character entered.</t>
  </si>
  <si>
    <t>The system can perform the address verification process after 3 characters are entered for the street name with a unique street name.</t>
  </si>
  <si>
    <t>Centerline Street (Geo) records, if utilized, contain the following data elements, at a minimum:</t>
  </si>
  <si>
    <t>The system will verify a location using common place name using an abbreviated process, i.e. entering "L" would display all common places that start with "L".</t>
  </si>
  <si>
    <t>The system will verify a location by an intersection using an abbreviated process, i.e. entering "L/S" would display all streets that start with "L" that intersect with a street that starts with "S").</t>
  </si>
  <si>
    <t>The system has the ability to accept a valid street name and, as a result, display a list of cross streets and associated address ranges.</t>
  </si>
  <si>
    <t>The results of the progressive street name filtering process is displayed as a drop down list in which a user can make a selection.</t>
  </si>
  <si>
    <t>The system is able to provide a list of possible street name matches in response to a misspelled location.</t>
  </si>
  <si>
    <t>The system provides the ability to bypass or override the automatic location validation process.</t>
  </si>
  <si>
    <t>The system can enter an event for a non-valid valid location by inputting a designated response area to route the event to the appropriate dispatch workstation.</t>
  </si>
  <si>
    <t>For any verified common place name in the event location field of the event entry form, the system displays the low and high cross streets for the location.</t>
  </si>
  <si>
    <t>It is possible to associate multiple street name aliases to the same street or street segment.</t>
  </si>
  <si>
    <t>It is possible to associate street name aliases with actual street names, i.e. MLK for Martin Luther King Ave.</t>
  </si>
  <si>
    <t>Display unit location and status.</t>
  </si>
  <si>
    <t>The system is capable of restricting edit and access to the address book features based on security associated with a users ID.</t>
  </si>
  <si>
    <t>The system supports key word searching for address book entries.</t>
  </si>
  <si>
    <t>The system supports attaching documents and hyperlinks to address book entries.</t>
  </si>
  <si>
    <t>The system supports searching address books from a form and command line.</t>
  </si>
  <si>
    <t>CAD Contacts / Address Book</t>
  </si>
  <si>
    <t>User defined field (s)</t>
  </si>
  <si>
    <t>The following commands, at the minimum, can be executed via the command line:</t>
  </si>
  <si>
    <t>Logging users off and on</t>
  </si>
  <si>
    <t>The system will pre-fill data fields when the information is available from the 9-1-1 interface.</t>
  </si>
  <si>
    <t>The police beat associated with location will be displayed on Event Entry form after address verification.</t>
  </si>
  <si>
    <t>Once the call taker enters a location that is validated a visual indication appears alerting the call taker that there is hazard or alert information attached to that location.</t>
  </si>
  <si>
    <t>Once the call taker enters a location that is validated any hazards or alerts attached to that address can be viewed by the call taker.</t>
  </si>
  <si>
    <t>The system will pre-fill data fields when the information is available from other sources.</t>
  </si>
  <si>
    <t>The system supports the creation of multiple discipline events automatically from a single event based on event type.</t>
  </si>
  <si>
    <t>Multiple users can add comments/narrative to an individual event at the same time, i.e. both the call taker and the dispatcher.</t>
  </si>
  <si>
    <t>A call taker can have multiple event entry screens open the same time.</t>
  </si>
  <si>
    <t>The system can be configured to use a 'ready for dispatch' button by the call taker when the event is ready to be viewed in the pending call window.</t>
  </si>
  <si>
    <t>The system can be configured that the event type determines when a new event is available for viewing in the pending event window, i.e. urgent calls upon valid location and event type vs. ready for dispatch button for non-urgent calls.</t>
  </si>
  <si>
    <t>911 call</t>
  </si>
  <si>
    <t>Alarm interface</t>
  </si>
  <si>
    <t>The system automatically detects and assigns the appropriate source of the call for the following instances:</t>
  </si>
  <si>
    <t>Field names within the call entry form are customizable.</t>
  </si>
  <si>
    <t>If specified by the user, the system will assign a unique case number per responding agency.</t>
  </si>
  <si>
    <t>Assignment of case numbers can be predetermined based on event type.</t>
  </si>
  <si>
    <t>Assignment of case numbers can be predetermined based on event disposition.</t>
  </si>
  <si>
    <t>The system will automatically generate an agency specific incident number for each agency dispatched on the event.</t>
  </si>
  <si>
    <t>Location description, qualifier or proximity field</t>
  </si>
  <si>
    <t>Event Cloning</t>
  </si>
  <si>
    <t>Event cloning may be initiated from the command line.</t>
  </si>
  <si>
    <t>Event cloning may be initiated from a form.</t>
  </si>
  <si>
    <t>Cloned events created may require the response of more than one discipline.</t>
  </si>
  <si>
    <t>The system provides the ability to clone created incidents. Incident cloning allows for the creation of cloned (or linked) incidents after an initial incident has been created.</t>
  </si>
  <si>
    <t xml:space="preserve">Cloned incidents maintain the current date and time as well as the date and time of the original incident. </t>
  </si>
  <si>
    <t>The system allows the operator to route the cloned event to another discipline or dispatch workstation.</t>
  </si>
  <si>
    <t>The application suite can integrate with Microsoft Active Directory to ease user management.</t>
  </si>
  <si>
    <t>The application suite has granular permissions and audit settings to monitor and maintain the integrity of public safety data.</t>
  </si>
  <si>
    <t>A flag indicating the presence of a Premises History record or other Premises Information is displayed when any event record is opened.</t>
  </si>
  <si>
    <t>A unit initiated event can be configured to automatically place the unit on-scene on entry based on event type.</t>
  </si>
  <si>
    <t>A unit initiated event can be configured to automatically place the unit enroute on entry based on event type.</t>
  </si>
  <si>
    <t>The unit status is indicated on the associated map screen using the same color used on the unit status screen.</t>
  </si>
  <si>
    <t>Units assigned to an event can be updated with a secondary location without affecting the original event location.</t>
  </si>
  <si>
    <t>Unit secondary location updates do not require location verification.</t>
  </si>
  <si>
    <t>When all units assigned to an active event have been pre-empted, the event will be placed back in the pending queue.</t>
  </si>
  <si>
    <t>The system supports a temporary unit feature (up to eight-character unit number), allowing units that are not predefined in the system or not on duty to be placed on duty and dispatched via a single function.</t>
  </si>
  <si>
    <t>Once created, the temporary unit has all of the characteristics of a defined unit until removed.</t>
  </si>
  <si>
    <t>Once the activity is completed, the temporary unit will be removed from the system.</t>
  </si>
  <si>
    <t>The system can be configured to require a disposition code based on event type.</t>
  </si>
  <si>
    <t>The system can be configured to require a disposition code for all calls when the event is closed.</t>
  </si>
  <si>
    <t>A unit disposition code is added to the unit record on clearance of a call by a unit.</t>
  </si>
  <si>
    <t>Each unit assigned to an event may record a disposition code.</t>
  </si>
  <si>
    <t>The system supports multiple disposition codes per event.</t>
  </si>
  <si>
    <t>Temporary Units</t>
  </si>
  <si>
    <t>Disposition Codes</t>
  </si>
  <si>
    <t>Response area (beat, district, area)</t>
  </si>
  <si>
    <t>Sorting by unit capabilities</t>
  </si>
  <si>
    <t>Status monitor capabilities organized or filtered by incident includes, at a minimum, the following:</t>
  </si>
  <si>
    <t>Sorting by assigned station</t>
  </si>
  <si>
    <t>Sorting by response area (beat, district)</t>
  </si>
  <si>
    <t>The unit status monitor can be configured to display additional unit information, such as, but not limited to:</t>
  </si>
  <si>
    <t>Assigned station</t>
  </si>
  <si>
    <t>When an event is updated, a visual indication is made in each status window displaying the event that an update has been update has occurred.</t>
  </si>
  <si>
    <t>Entry to View/Selection by Dispatcher</t>
  </si>
  <si>
    <t>Arrival to first unit on scene</t>
  </si>
  <si>
    <t>The audible timer  notifications are user configurable.</t>
  </si>
  <si>
    <t>The visible timer notifications are user configurable.</t>
  </si>
  <si>
    <t>The system has the ability to recommend, at a minimum, up to 50 units on a single alarm level.</t>
  </si>
  <si>
    <t>The system can be configured so that authorized users can change response plans used for unit recommendations based on user defined conditions (center placed in storm mode)</t>
  </si>
  <si>
    <t>When processing an event with a non-verified address, the system will allow manual entry of a zone / district / fire box / district / beat in order to recommend units.</t>
  </si>
  <si>
    <t>The system will notify the dispatcher when units that are closer to a recently  dispatched event become available post dispatch.</t>
  </si>
  <si>
    <t>The system will allow the dispatcher to view recommendations based either on static runcards or AVRR prior to dispatching the event.</t>
  </si>
  <si>
    <t>AVL location</t>
  </si>
  <si>
    <t>If the unit is the only unit assigned to the event from which it is being pre-empted, the CAD system will return the event to the dispatcher’s pending queue.</t>
  </si>
  <si>
    <t>The system allows user defined criteria to recommend multiple units to replace a single unit that is not available (e.g. recommend 1st responder if medic is 5 miles away)</t>
  </si>
  <si>
    <t>The system supports special definitions for Fire vehicles, such as “Spilt Crew”.</t>
  </si>
  <si>
    <t>Minimum staffing</t>
  </si>
  <si>
    <t>Split crew</t>
  </si>
  <si>
    <t>The system provides the capability to designate apparatus in a "split crew" configuration. A single crew operates an Engine and HazMat Squad. For example, when the Engine leaves the station, the system will place the shared HazMat Squad out of service. This is action is performed by the system without operator intervention.</t>
  </si>
  <si>
    <t>The system supports a single crew assigned to man more than two pieces of equipment (i.e. engine, squad, tender) and all apparatus can be tied together in a split crew configuration.</t>
  </si>
  <si>
    <t>The system provides a command to record in the database the date and time when resources advise that a fire event has reached the “under control” status.</t>
  </si>
  <si>
    <t>Staging - available</t>
  </si>
  <si>
    <t>Staging - unavailable</t>
  </si>
  <si>
    <t>MDD initiated incident</t>
  </si>
  <si>
    <t>MDD ID</t>
  </si>
  <si>
    <t>Mobile Data Devices</t>
  </si>
  <si>
    <t xml:space="preserve">The system will validate an address once the sufficient number of characters are entered to determine that address is unique in the system. </t>
  </si>
  <si>
    <t>The system will verify a location using a civic address using an abbreviated process, i.e. entering "100 S" would display all available streets that have a 100 block that start with an "S".</t>
  </si>
  <si>
    <t>The command line has "word wrap" capability.</t>
  </si>
  <si>
    <t>Command line processing supports positional command parameters.</t>
  </si>
  <si>
    <t>Command line processing supports non-positional command parameters.</t>
  </si>
  <si>
    <t>Command line processing supports parameter processing using field identifiers.</t>
  </si>
  <si>
    <t>The order and position of parameters in the command line is user-definable.</t>
  </si>
  <si>
    <t>Command parameters can be entered in any order. For instance, a command to update the status of T1 could be entered in as T1 EN or EN T1.</t>
  </si>
  <si>
    <t>The system provides help with the command line entry by prompting or displaying the next required parameter for the operator as they are typing.</t>
  </si>
  <si>
    <t>The CAD system supports a minimum of 2 simultaneous and active command line instances.</t>
  </si>
  <si>
    <t>The system allows multiple simultaneous command line functionality at a single workstation.</t>
  </si>
  <si>
    <t>When a new event is created the call can immediately be viewed in the pending call queue allowing other users with access to queue the ability to view the entry of the data as it is being input real-time.</t>
  </si>
  <si>
    <t>After the initial dispatch is made, the system will automatically perform the following actions:</t>
  </si>
  <si>
    <t>The system supports the ability for unit types being recommended to vary based on event type.</t>
  </si>
  <si>
    <t>The system supports the ability for unit types being recommended to vary by type of structure, e.g., high rise, commercial, residential, jail.</t>
  </si>
  <si>
    <t>The system allows a valid event type code to automatically send both a first and second alarm on the initial dispatch.</t>
  </si>
  <si>
    <t>The system is capable of providing location-specific recommendations for some, not all, event types.</t>
  </si>
  <si>
    <t>The system allows the event type to be updated, resulting in a the system recommending the additional units needed to fulfill the assignment.  Units already assigned to the call will not be automatically removed.</t>
  </si>
  <si>
    <t>The system supports both unit and station-based recommendations as defined by the user.</t>
  </si>
  <si>
    <t>As units are added to an event, the system recognizes when the assigned units reach an upgraded alarm level. The system will add a notation to the event but will not change the existing alarm level.</t>
  </si>
  <si>
    <t>The system allows for recommendations based on a certain number of specific unit types (4 Engines, 2 Trucks, 1 Tender, etc.)</t>
  </si>
  <si>
    <t>The system allows for recommendations based on a specific units (E11, E12, T4, T6, TN 7, etc.)</t>
  </si>
  <si>
    <t>GIS mapping is fully integrated with CAD.</t>
  </si>
  <si>
    <t>The system will allow validation of intersections of streets and hydrology centerlines (e.g. River Street/Goose Creek).</t>
  </si>
  <si>
    <t>The system will allow validation of intersections of streets and trail centerlines (e.g. Front Street/Potomac River Trail).</t>
  </si>
  <si>
    <t>At a position with mapping, the system accepts a location via keyboard input for display on the map.</t>
  </si>
  <si>
    <t>The map feature annotation font size automatically adjusts with map focus.</t>
  </si>
  <si>
    <t>The system is able to accept and process road closures.</t>
  </si>
  <si>
    <t>Road closures are shared with all workstations and mobile devices.</t>
  </si>
  <si>
    <t>Road Closures</t>
  </si>
  <si>
    <t>Road closures can be established to be of any duration.</t>
  </si>
  <si>
    <t>The system can realize an address is an apartment building and prompt the call taker for an apartment number.</t>
  </si>
  <si>
    <t>The system can realize an address is a commercial building and prompt the call taker for a suite number.</t>
  </si>
  <si>
    <t>The system provides a method for displaying the common name if one is attached to the validated address.</t>
  </si>
  <si>
    <t>The mapping subsystem operates as an integral part of the proposed system.</t>
  </si>
  <si>
    <t>An operator is capable of perform a map location lookup based on the following:</t>
  </si>
  <si>
    <t>Validated civic address</t>
  </si>
  <si>
    <t>Validated intersection</t>
  </si>
  <si>
    <t>Geographic coordinates, e.g., latitude/longitude</t>
  </si>
  <si>
    <t>Validated commonplace</t>
  </si>
  <si>
    <t>An operator can initiate an event from a mouse click on the map using the map point from the click as the validated location.</t>
  </si>
  <si>
    <t>When an event is created from the map the system will display a list of the closest valid addresses.</t>
  </si>
  <si>
    <t>The system allows an operator to click anywhere on the map and the system will display a list of the closest valid address.</t>
  </si>
  <si>
    <t>With AVL enabled, the map will automatically pan to follow a unit selected by the operator.</t>
  </si>
  <si>
    <t>The system is capable of geo-fencing allowing an action to be taken when an AVL unit enters or leaves a specific geographical area.</t>
  </si>
  <si>
    <t>The system is capable of the following geo-fencing functionality:</t>
  </si>
  <si>
    <t>Place a unit responding when they leave the station.</t>
  </si>
  <si>
    <t>Place a unit on-scene when they arrive at a configurable distance to the scene of a dispatched event.</t>
  </si>
  <si>
    <t xml:space="preserve">Allow an operator to manually configure a geo-fence around an active event. </t>
  </si>
  <si>
    <t>Automatically send a unit an alert message when they enter a geo-fenced area around an active event.</t>
  </si>
  <si>
    <t>Unit routing uses the street network.</t>
  </si>
  <si>
    <t>The AVRR has the ability to display routing based on shortest route from the unit's location to the assigned event location.</t>
  </si>
  <si>
    <t>The AVRR has the ability to display the fastest route from the unit's location to the assigned event location.</t>
  </si>
  <si>
    <t>Unit routing accounts for detours.</t>
  </si>
  <si>
    <t>Unit routing accounts for road closures.</t>
  </si>
  <si>
    <t>The system will highlight the calculated route on the map.</t>
  </si>
  <si>
    <t>The system supports annunciated turn by turn directions between any two points on the map on the mobile device.</t>
  </si>
  <si>
    <t>Annunciated turn by turn directions may be toggled on and off at the operator's discretion.</t>
  </si>
  <si>
    <t>The routing module is capable of resetting the route based on the current unit location.</t>
  </si>
  <si>
    <t>When the route is reset, the system will annunciate based on the reset route.</t>
  </si>
  <si>
    <t>CAD-1135</t>
  </si>
  <si>
    <t>CAD-1026</t>
  </si>
  <si>
    <t>CAD-1027</t>
  </si>
  <si>
    <t>CAD-1028</t>
  </si>
  <si>
    <t>CAD-1029</t>
  </si>
  <si>
    <t>CAD-1030</t>
  </si>
  <si>
    <t>CAD-1031</t>
  </si>
  <si>
    <t>CAD-1032</t>
  </si>
  <si>
    <t>CAD-1033</t>
  </si>
  <si>
    <t>CAD-1034</t>
  </si>
  <si>
    <t>CAD-1035</t>
  </si>
  <si>
    <t>CAD-1036</t>
  </si>
  <si>
    <t>CAD-1037</t>
  </si>
  <si>
    <t>CAD-1038</t>
  </si>
  <si>
    <t>CAD-1039</t>
  </si>
  <si>
    <t>CAD-1040</t>
  </si>
  <si>
    <t>CAD-1041</t>
  </si>
  <si>
    <t>CAD-1042</t>
  </si>
  <si>
    <t>CAD-1043</t>
  </si>
  <si>
    <t>CAD-1044</t>
  </si>
  <si>
    <t>CAD-1045</t>
  </si>
  <si>
    <t>CAD-1046</t>
  </si>
  <si>
    <t>CAD-1047</t>
  </si>
  <si>
    <t>CAD-1048</t>
  </si>
  <si>
    <t>CAD-1049</t>
  </si>
  <si>
    <t>CAD-1050</t>
  </si>
  <si>
    <t>CAD-1051</t>
  </si>
  <si>
    <t>CAD-1052</t>
  </si>
  <si>
    <t>CAD-1053</t>
  </si>
  <si>
    <t>CAD-1054</t>
  </si>
  <si>
    <t>CAD-1055</t>
  </si>
  <si>
    <t>CAD-1056</t>
  </si>
  <si>
    <t>CAD-1057</t>
  </si>
  <si>
    <t>CAD-1058</t>
  </si>
  <si>
    <t>CAD-1059</t>
  </si>
  <si>
    <t>CAD-1060</t>
  </si>
  <si>
    <t>CAD-1061</t>
  </si>
  <si>
    <t>CAD-1062</t>
  </si>
  <si>
    <t>CAD-1063</t>
  </si>
  <si>
    <t>CAD-1064</t>
  </si>
  <si>
    <t>CAD-1065</t>
  </si>
  <si>
    <t>CAD-1066</t>
  </si>
  <si>
    <t>CAD-1067</t>
  </si>
  <si>
    <t>CAD-1068</t>
  </si>
  <si>
    <t>CAD-1069</t>
  </si>
  <si>
    <t>CAD-1070</t>
  </si>
  <si>
    <t>CAD-1071</t>
  </si>
  <si>
    <t>CAD-1072</t>
  </si>
  <si>
    <t>CAD-1073</t>
  </si>
  <si>
    <t>CAD-1074</t>
  </si>
  <si>
    <t>CAD-1075</t>
  </si>
  <si>
    <t>CAD-1076</t>
  </si>
  <si>
    <t>CAD-1077</t>
  </si>
  <si>
    <t>CAD-1078</t>
  </si>
  <si>
    <t>CAD-1079</t>
  </si>
  <si>
    <t>CAD-1080</t>
  </si>
  <si>
    <t>CAD-1081</t>
  </si>
  <si>
    <t>CAD-1082</t>
  </si>
  <si>
    <t>CAD-1083</t>
  </si>
  <si>
    <t>CAD-1084</t>
  </si>
  <si>
    <t>CAD-1085</t>
  </si>
  <si>
    <t>CAD-1086</t>
  </si>
  <si>
    <t>CAD-1087</t>
  </si>
  <si>
    <t>CAD-1088</t>
  </si>
  <si>
    <t>CAD-1089</t>
  </si>
  <si>
    <t>CAD-1090</t>
  </si>
  <si>
    <t>CAD-1091</t>
  </si>
  <si>
    <t>CAD-1092</t>
  </si>
  <si>
    <t>CAD-1093</t>
  </si>
  <si>
    <t>CAD-1094</t>
  </si>
  <si>
    <t>CAD-1095</t>
  </si>
  <si>
    <t>CAD-1096</t>
  </si>
  <si>
    <t>CAD-1097</t>
  </si>
  <si>
    <t>CAD-1098</t>
  </si>
  <si>
    <t>CAD-1099</t>
  </si>
  <si>
    <t>CAD-1100</t>
  </si>
  <si>
    <t>CAD-1101</t>
  </si>
  <si>
    <t>CAD-1102</t>
  </si>
  <si>
    <t>CAD-1103</t>
  </si>
  <si>
    <t>CAD-1104</t>
  </si>
  <si>
    <t>CAD-1105</t>
  </si>
  <si>
    <t>CAD-1106</t>
  </si>
  <si>
    <t>CAD-1107</t>
  </si>
  <si>
    <t>CAD-1108</t>
  </si>
  <si>
    <t>CAD-1109</t>
  </si>
  <si>
    <t>CAD-1110</t>
  </si>
  <si>
    <t>CAD-1111</t>
  </si>
  <si>
    <t>CAD-1112</t>
  </si>
  <si>
    <t>CAD-1113</t>
  </si>
  <si>
    <t>CAD-1114</t>
  </si>
  <si>
    <t>CAD-1115</t>
  </si>
  <si>
    <t>CAD-1116</t>
  </si>
  <si>
    <t>CAD-1117</t>
  </si>
  <si>
    <t>CAD-1118</t>
  </si>
  <si>
    <t>CAD-1119</t>
  </si>
  <si>
    <t>CAD-1120</t>
  </si>
  <si>
    <t>CAD-1121</t>
  </si>
  <si>
    <t>CAD-1122</t>
  </si>
  <si>
    <t>CAD-1123</t>
  </si>
  <si>
    <t>CAD-1124</t>
  </si>
  <si>
    <t>CAD-1125</t>
  </si>
  <si>
    <t>CAD-1126</t>
  </si>
  <si>
    <t>CAD-1127</t>
  </si>
  <si>
    <t>CAD-1128</t>
  </si>
  <si>
    <t>CAD-1129</t>
  </si>
  <si>
    <t>CAD-1130</t>
  </si>
  <si>
    <t>CAD-1131</t>
  </si>
  <si>
    <t>CAD-1132</t>
  </si>
  <si>
    <t>CAD-1133</t>
  </si>
  <si>
    <t>CAD-1134</t>
  </si>
  <si>
    <t>CAD-1136</t>
  </si>
  <si>
    <t>CAD-1137</t>
  </si>
  <si>
    <t>CAD-1138</t>
  </si>
  <si>
    <t>CAD-1139</t>
  </si>
  <si>
    <t>CAD-1140</t>
  </si>
  <si>
    <t>CAD-1141</t>
  </si>
  <si>
    <t>CAD-1142</t>
  </si>
  <si>
    <t>CAD-1143</t>
  </si>
  <si>
    <t>CAD-1144</t>
  </si>
  <si>
    <t>CAD-1145</t>
  </si>
  <si>
    <t>CAD-1146</t>
  </si>
  <si>
    <t>CAD-1147</t>
  </si>
  <si>
    <t>CAD-1148</t>
  </si>
  <si>
    <t>CAD-1149</t>
  </si>
  <si>
    <t>CAD-1150</t>
  </si>
  <si>
    <t>CAD-1151</t>
  </si>
  <si>
    <t>CAD-1152</t>
  </si>
  <si>
    <t>CAD-1153</t>
  </si>
  <si>
    <t>CAD-1154</t>
  </si>
  <si>
    <t>CAD-1155</t>
  </si>
  <si>
    <t>CAD-1156</t>
  </si>
  <si>
    <t>CAD-1157</t>
  </si>
  <si>
    <t>CAD-1158</t>
  </si>
  <si>
    <t>CAD-1159</t>
  </si>
  <si>
    <t>CAD-1160</t>
  </si>
  <si>
    <t>CAD-1161</t>
  </si>
  <si>
    <t>CAD-1162</t>
  </si>
  <si>
    <t>CAD-1163</t>
  </si>
  <si>
    <t>CAD-1164</t>
  </si>
  <si>
    <t>CAD-1165</t>
  </si>
  <si>
    <t>CAD-1166</t>
  </si>
  <si>
    <t>CAD-1167</t>
  </si>
  <si>
    <t>CAD-1168</t>
  </si>
  <si>
    <t>SYS-201</t>
  </si>
  <si>
    <t>SYS-202</t>
  </si>
  <si>
    <t>SYS-203</t>
  </si>
  <si>
    <t>SYS-204</t>
  </si>
  <si>
    <t>SYS-205</t>
  </si>
  <si>
    <t>SYS-206</t>
  </si>
  <si>
    <t>SYS-207</t>
  </si>
  <si>
    <t>SYS-208</t>
  </si>
  <si>
    <t>SYS-209</t>
  </si>
  <si>
    <t>SYS-210</t>
  </si>
  <si>
    <t>SYS-211</t>
  </si>
  <si>
    <t>SYS-212</t>
  </si>
  <si>
    <t>SYS-213</t>
  </si>
  <si>
    <t>SYS-214</t>
  </si>
  <si>
    <t>SYS-215</t>
  </si>
  <si>
    <t>SYS-216</t>
  </si>
  <si>
    <t>SYS-217</t>
  </si>
  <si>
    <t>SYS-218</t>
  </si>
  <si>
    <t>SYS-219</t>
  </si>
  <si>
    <t>SYS-220</t>
  </si>
  <si>
    <t>SYS-221</t>
  </si>
  <si>
    <t>SYS-222</t>
  </si>
  <si>
    <t>An incorrect time at a workstation does not impact times attached to CAD events processed by that workstation.</t>
  </si>
  <si>
    <t>Com-128</t>
  </si>
  <si>
    <t>Com-199</t>
  </si>
  <si>
    <t>Com-219</t>
  </si>
  <si>
    <t>Com-271</t>
  </si>
  <si>
    <t>Com-272</t>
  </si>
  <si>
    <t>Com-273</t>
  </si>
  <si>
    <t>Com-274</t>
  </si>
  <si>
    <t>Com-275</t>
  </si>
  <si>
    <t>Com-276</t>
  </si>
  <si>
    <t>Com-277</t>
  </si>
  <si>
    <t>Com-278</t>
  </si>
  <si>
    <t>Com-279</t>
  </si>
  <si>
    <t>Com-280</t>
  </si>
  <si>
    <t>Com-281</t>
  </si>
  <si>
    <t>Com-282</t>
  </si>
  <si>
    <t>Com-283</t>
  </si>
  <si>
    <t>Com-284</t>
  </si>
  <si>
    <t>Com-285</t>
  </si>
  <si>
    <t>Com-286</t>
  </si>
  <si>
    <t>Com-287</t>
  </si>
  <si>
    <t>Com-288</t>
  </si>
  <si>
    <t>Com-289</t>
  </si>
  <si>
    <t>Com-290</t>
  </si>
  <si>
    <t>Com-291</t>
  </si>
  <si>
    <t>Com-292</t>
  </si>
  <si>
    <t>Com-293</t>
  </si>
  <si>
    <t>Com-294</t>
  </si>
  <si>
    <t>Com-295</t>
  </si>
  <si>
    <t>Com-296</t>
  </si>
  <si>
    <t>A hot key can be programmed to open an event entry form.</t>
  </si>
  <si>
    <t>All drop-down lists support the ability to automatically filter the display of possible list data based on the characters already entered.</t>
  </si>
  <si>
    <t>All drop-down lists support the ability to enter key words to automatically filter the display of possible list data based on that key word (i.e. fire, vehicle, robbery, etc.)</t>
  </si>
  <si>
    <t>CAD-1169</t>
  </si>
  <si>
    <t>CAD-1170</t>
  </si>
  <si>
    <t>CAD-1171</t>
  </si>
  <si>
    <t>CAD-1172</t>
  </si>
  <si>
    <t>CAD-1173</t>
  </si>
  <si>
    <t>CAD-1174</t>
  </si>
  <si>
    <t>CAD-1175</t>
  </si>
  <si>
    <t>CAD-1176</t>
  </si>
  <si>
    <t>CAD-1177</t>
  </si>
  <si>
    <t>CAD-1178</t>
  </si>
  <si>
    <t>CAD-1179</t>
  </si>
  <si>
    <t>GIS-19</t>
  </si>
  <si>
    <t>GIS-20</t>
  </si>
  <si>
    <t>GIS-21</t>
  </si>
  <si>
    <t>GIS-87</t>
  </si>
  <si>
    <t>GIS-101</t>
  </si>
  <si>
    <t>GIS-102</t>
  </si>
  <si>
    <t>GIS-103</t>
  </si>
  <si>
    <t>GIS-104</t>
  </si>
  <si>
    <t>GIS-105</t>
  </si>
  <si>
    <t>GIS-106</t>
  </si>
  <si>
    <t>GIS-107</t>
  </si>
  <si>
    <t>GIS-108</t>
  </si>
  <si>
    <t>GIS-109</t>
  </si>
  <si>
    <t>GIS-110</t>
  </si>
  <si>
    <t>GIS-111</t>
  </si>
  <si>
    <t>GIS-112</t>
  </si>
  <si>
    <t>GIS-113</t>
  </si>
  <si>
    <t>GIS-114</t>
  </si>
  <si>
    <t>GIS-115</t>
  </si>
  <si>
    <t>GIS-116</t>
  </si>
  <si>
    <t>GIS-117</t>
  </si>
  <si>
    <t>GIS-118</t>
  </si>
  <si>
    <t>GIS-119</t>
  </si>
  <si>
    <t>GIS-120</t>
  </si>
  <si>
    <t>GIS-121</t>
  </si>
  <si>
    <t>GIS-122</t>
  </si>
  <si>
    <t>GIS-123</t>
  </si>
  <si>
    <t>GIS-124</t>
  </si>
  <si>
    <t>GIS-125</t>
  </si>
  <si>
    <t>GIS-126</t>
  </si>
  <si>
    <t>GIS-127</t>
  </si>
  <si>
    <t>GIS-128</t>
  </si>
  <si>
    <t>GIS-129</t>
  </si>
  <si>
    <t>GIS-131</t>
  </si>
  <si>
    <t>GIS-132</t>
  </si>
  <si>
    <t>Administrator/System Administrator</t>
  </si>
  <si>
    <t>Administrator/System Administrator is security role (permission set) granted to users of CAD system that allows them to perform privileged functions within the CAD system.</t>
  </si>
  <si>
    <t>Agency/Agencies</t>
  </si>
  <si>
    <t xml:space="preserve">Agency refers to the emergency response providers that are dispatched by the communications center and an active participant/partner in the CAD procurement. </t>
  </si>
  <si>
    <t>Agency Trainer</t>
  </si>
  <si>
    <t>An Agency Trainer is the staff member designated by each agency to be trained on the system to then become trainers of the system themselves.  More commonly known as train-the-trainers.</t>
  </si>
  <si>
    <t>An Authorized User is a user who has been given specific permissions (rights/roles as defined by security level clearance) to perform a CAD function. An Authorized User may be assigned multiple roles. For this document, a user is synonymous with Authorized User.</t>
  </si>
  <si>
    <t>Business Day</t>
  </si>
  <si>
    <t>A business day is Monday through Friday.</t>
  </si>
  <si>
    <t>Border Control Function (BCF)</t>
  </si>
  <si>
    <t>Provides a secure entry into the ESInet for emergency calls presented to the network. The BCF incorporates firewall, admission control, and may include anchoring of session and media as well as other security mechanisms to prevent deliberate or malicious attacks on PSAPs or other entities connected to the ESInet.</t>
  </si>
  <si>
    <t>see Catch Up</t>
  </si>
  <si>
    <t>Commercial-Off-The-Shelf (COTS)</t>
  </si>
  <si>
    <t>COTS is a software package that is commercially available, licensed, or sold to the others which requires no special modification.</t>
  </si>
  <si>
    <t>Computer Aided Dispatch (CAD) System</t>
  </si>
  <si>
    <t>Computer-based software that assists in the data entry, emergency event location, emergency responder assignment, event tracking and recording keeping related to response to emergency situations.</t>
  </si>
  <si>
    <t>Criminal Justice Information Services (CJIS)</t>
  </si>
  <si>
    <t>CJIS is a division of the Federal Bureau of Investigation (FBI) providing state, local and federal law enforcement and criminal justice agencies with access to critical, personal information such as fingerprint records, criminal histories, and sex offender registrations.</t>
  </si>
  <si>
    <t>Data Base Management System (DBMS)</t>
  </si>
  <si>
    <t>A system of manual procedures and computer programs used to create, store and update the data required to provide selective routing and/or automatic location identification for E9-1-1 systems.</t>
  </si>
  <si>
    <t>Defect</t>
  </si>
  <si>
    <t>A defect is an imperfection, flaw, or deficiency in the CAD system.</t>
  </si>
  <si>
    <t>Emergency Alert Systems (EAS)</t>
  </si>
  <si>
    <t>Radio or television based broadcast of emergency event information.</t>
  </si>
  <si>
    <t>Emergency Communications Center (ECC)</t>
  </si>
  <si>
    <t>A set of call takers operating under common management which receives emergency calls for service and asynchronous event notifications and processes those calls and events according to a specified operational policy.</t>
  </si>
  <si>
    <t>Emergency Notification Systems (ENS)</t>
  </si>
  <si>
    <t>General category for any systems used to notify persons of an emergency. May include changeable message signs, sirens, telephone and other media.</t>
  </si>
  <si>
    <t>Emergency Services IP Network (ESInet)</t>
  </si>
  <si>
    <t>An ESInet is a managed IP network that is used for emergency services communications, and which can be shared by all public safety agencies. It provides the IP transport infrastructure upon which independent application platforms and core functional processes can be deployed, including, but not restricted to, those necessary for providing NG9-1-1 services. ESInets may be constructed from a mix of dedicated and shared facilities. ESInets may be interconnected at local, regional, state, federal, national and international levels to form an IP-based inter-network (network of networks).</t>
  </si>
  <si>
    <t>Geographic Information System (GIS)</t>
  </si>
  <si>
    <t>A computer software system that enables one to visualize geographic aspects of a body of data. It contains the ability to translate implicit geographic data (such as a street address) into an explicit map location. It has the ability to query and analyze data in order to receive the results in the form of a map. It also can be used to graphically display coordinates on a map i.e. Latitude/Longitude from a wireless 9-1-1 call.</t>
  </si>
  <si>
    <t>Global Justice XML Data Model (GJXDM)</t>
  </si>
  <si>
    <t>The GJXDM is a data reference model for the exchange of information within the justice and public safety communities.</t>
  </si>
  <si>
    <t>Go-Live</t>
  </si>
  <si>
    <t>Go-Live is the first day the system has been approved for live operation and that the system is actually used in production.</t>
  </si>
  <si>
    <t>Health Insurance Portability and Accountability Act (HIPAA)</t>
  </si>
  <si>
    <t>Federal regulation protecting patients from unauthorized disclosure of medical information.</t>
  </si>
  <si>
    <t>Incident Based Reporting (IBR)</t>
  </si>
  <si>
    <t>IBR is the method of collecting individual incident and arrest records, as opposed to the aggregate/ summary numbers collected under Summary-Based Reporting.</t>
  </si>
  <si>
    <t>Local Area Network (LAN)</t>
  </si>
  <si>
    <t>A transmission network encompassing a limited area, such as a single building or several buildings in close proximity.</t>
  </si>
  <si>
    <t>Maintenance</t>
  </si>
  <si>
    <t>The ongoing processes of modifying and/or updating the system, after warranty, to correct defects, improve performance and provide additional functionality.</t>
  </si>
  <si>
    <t>Master Clock</t>
  </si>
  <si>
    <t>An accurate timing device that generates synchronization signals to control other clocks or equipment. (Ref. NENA 04-002)</t>
  </si>
  <si>
    <t>National Information Exchange Model (NIEM)</t>
  </si>
  <si>
    <t>NIEM is a national initiative supported by the federal government. NIEM provides a means of connecting communities of people who share a common need to exchange information. NIEM is designed to develop, disseminate, and support enterprise-wide information exchange standards and processes that will enable jurisdictions to automate information sharing.</t>
  </si>
  <si>
    <t>Unit assigned to write an report</t>
  </si>
  <si>
    <t>Signature Pad</t>
  </si>
  <si>
    <t>Signature Pad is a device used to capture the electronic signature of a person.</t>
  </si>
  <si>
    <t>Short Message Service (SMS)</t>
  </si>
  <si>
    <t>A service typically provided by mobile carriers that sends short (160 characters or fewer) messages to an endpoint. SMS is often fast, but is not real time.</t>
  </si>
  <si>
    <t>An authorized user has the ability to allow users to save their individual CAD screen configurations so they are available the next time they log onto the system.</t>
  </si>
  <si>
    <t>To form, coordinate or blend into a functioning or unified whole.  (e.g., CAD and the PSAP's enterprise GIS system)</t>
  </si>
  <si>
    <t>Business address (geo-verify addresses within the PSAP)</t>
  </si>
  <si>
    <t>User can dispatch units on training incidents without affecting live operations.</t>
  </si>
  <si>
    <t>The system will accommodate disk storage space for client data that will accommodate a minimum of 150% growth.</t>
  </si>
  <si>
    <t>Failover to back-up system after disk failure (or similar event) is seamless to TCO(s) with notification.</t>
  </si>
  <si>
    <t xml:space="preserve">Ability for the system to be configured for spell-check to auto initiate and display possible errors (i.e. underline or highlight) without requiring the operator to tell the system to initiate the spell check function. </t>
  </si>
  <si>
    <t>The system provides access to a general dialer or telephone listing file in which contacts and phone numbers can be stored.</t>
  </si>
  <si>
    <t xml:space="preserve">The system response times for the following actions are less than 1 second of elapsed time 99% of the time with no transactions exceeding 3 seconds.  </t>
  </si>
  <si>
    <t>X / Y / Z Coordinate</t>
  </si>
  <si>
    <t>The Contacts database provides, at a minimum, the following data elements:</t>
  </si>
  <si>
    <t>Contact persons (minimum of 3)</t>
  </si>
  <si>
    <t xml:space="preserve">Contact person name </t>
  </si>
  <si>
    <t>Field initiated incident</t>
  </si>
  <si>
    <t>The full parameter help list is displayed once the initial command is typed.</t>
  </si>
  <si>
    <t>Unit IDs can be up to 9 alpha-numeric characters</t>
  </si>
  <si>
    <t>The system supports ESRI ARC GIS Server Enterprise Geodatabase with no mapping conversion process needed.</t>
  </si>
  <si>
    <t xml:space="preserve">An authorized user has the ability to establish standard symbology to be displayed throughout the system.  </t>
  </si>
  <si>
    <t>The system supports the use of ESRI map services.</t>
  </si>
  <si>
    <t>The system provides a method for the linking of files to map features.</t>
  </si>
  <si>
    <t>The system supports zoom levels into 1:25ft and out to unlimited between the display of individual parcel data and jurisdiction-wide data.</t>
  </si>
  <si>
    <t>The system supports unlimited user-defined or user-maintained layers.</t>
  </si>
  <si>
    <t>The system supports unlimited active layers per workstation.</t>
  </si>
  <si>
    <t>The system supports seamless integration with web hosted Pictometry Connect.</t>
  </si>
  <si>
    <t xml:space="preserve">Unit status representations on the map (e.g. unit status ID) match status representations displayed in CAD status screens, while maintaining the differentiation between agency and unit type. </t>
  </si>
  <si>
    <t>For address verification the system first attempts to validate on address points and will validate on street centerline data if no address point is found.</t>
  </si>
  <si>
    <t>The system is capable of accurately recording total response times needed by agencies to achieve CFAI certification.</t>
  </si>
  <si>
    <t>Server applications can operate in a virtualized environment.</t>
  </si>
  <si>
    <t>Date and time are stored as a single data field.</t>
  </si>
  <si>
    <t>TCO</t>
  </si>
  <si>
    <t>Telecommunications Officer</t>
  </si>
  <si>
    <t>See Telecommunicator</t>
  </si>
  <si>
    <t>The vendor will provide specifications for all CPU hardware (e.g. # of cores, RAM, disk space) needed to operate in a virtualized environment.</t>
  </si>
  <si>
    <t>The system can be configured to allow an authorized user to 'turn on' or 'turn off' spell-check functionality.</t>
  </si>
  <si>
    <t>The system is capable of being configured to automatically spawn a second event for the same discipline based on the initial event type (e.g. structure fire spawns a change of quarters event)</t>
  </si>
  <si>
    <t>The CAD catch-up mode allows the entry of the following data, at the minimum:</t>
  </si>
  <si>
    <t>Clone an event</t>
  </si>
  <si>
    <t>Link an event</t>
  </si>
  <si>
    <t>Change recommendation configurations</t>
  </si>
  <si>
    <t>Display unit status by area</t>
  </si>
  <si>
    <t>Free units from an event</t>
  </si>
  <si>
    <t>Associate events</t>
  </si>
  <si>
    <t>Dispatch pending events</t>
  </si>
  <si>
    <t xml:space="preserve">Initiate an event </t>
  </si>
  <si>
    <t xml:space="preserve">Reset unit emergency </t>
  </si>
  <si>
    <t>Open a closed event</t>
  </si>
  <si>
    <t>Update an event</t>
  </si>
  <si>
    <t>Display vehicle information for an event</t>
  </si>
  <si>
    <t>Display subject information for an event</t>
  </si>
  <si>
    <t>Display location detail (e.g. response agencies, beats, runcards, zone, district)</t>
  </si>
  <si>
    <t>Display line-up or roster</t>
  </si>
  <si>
    <t>Display unit recommendations for a specific location</t>
  </si>
  <si>
    <t>Database menu command</t>
  </si>
  <si>
    <t>Read message</t>
  </si>
  <si>
    <t>Send message</t>
  </si>
  <si>
    <t>Set timers</t>
  </si>
  <si>
    <t>Reset timers</t>
  </si>
  <si>
    <t>Exchange units</t>
  </si>
  <si>
    <t>Assign unit coverages</t>
  </si>
  <si>
    <t>Remove unit coverages</t>
  </si>
  <si>
    <t>Display Personnel information</t>
  </si>
  <si>
    <t>The following LEADS queries can be performed from the command line:</t>
  </si>
  <si>
    <t>Query Person</t>
  </si>
  <si>
    <t>Query Vehicle</t>
  </si>
  <si>
    <t>Query Name</t>
  </si>
  <si>
    <t>Query Gun</t>
  </si>
  <si>
    <t>Query Article</t>
  </si>
  <si>
    <t>Query Drivers License</t>
  </si>
  <si>
    <t>Add temporary units</t>
  </si>
  <si>
    <t>CAD-1180</t>
  </si>
  <si>
    <t>CAD-1181</t>
  </si>
  <si>
    <t>CAD-1182</t>
  </si>
  <si>
    <t>CAD-1183</t>
  </si>
  <si>
    <t>CAD-1184</t>
  </si>
  <si>
    <t>CAD-1185</t>
  </si>
  <si>
    <t>CAD-1186</t>
  </si>
  <si>
    <t>CAD-1187</t>
  </si>
  <si>
    <t>CAD-1188</t>
  </si>
  <si>
    <t>CAD-1189</t>
  </si>
  <si>
    <t>CAD-1190</t>
  </si>
  <si>
    <t>CAD-1191</t>
  </si>
  <si>
    <t>CAD-1192</t>
  </si>
  <si>
    <t>CAD-1193</t>
  </si>
  <si>
    <t>CAD-1194</t>
  </si>
  <si>
    <t>CAD-1195</t>
  </si>
  <si>
    <t>CAD-1196</t>
  </si>
  <si>
    <t>CAD-1197</t>
  </si>
  <si>
    <t>CAD-1198</t>
  </si>
  <si>
    <t>CAD-1199</t>
  </si>
  <si>
    <t>CAD-1200</t>
  </si>
  <si>
    <t>CAD-1201</t>
  </si>
  <si>
    <t>CAD-1202</t>
  </si>
  <si>
    <t>CAD-1203</t>
  </si>
  <si>
    <t>CAD-1204</t>
  </si>
  <si>
    <t>CAD-1205</t>
  </si>
  <si>
    <t>CAD-1206</t>
  </si>
  <si>
    <t>CAD-1207</t>
  </si>
  <si>
    <t>CAD-1208</t>
  </si>
  <si>
    <t>CAD-1209</t>
  </si>
  <si>
    <t>CAD-1210</t>
  </si>
  <si>
    <t>CAD-1211</t>
  </si>
  <si>
    <t>CAD-1212</t>
  </si>
  <si>
    <t>CAD-1213</t>
  </si>
  <si>
    <t>CAD-1214</t>
  </si>
  <si>
    <t>CAD-1215</t>
  </si>
  <si>
    <t>CAD-1216</t>
  </si>
  <si>
    <t>CAD-1217</t>
  </si>
  <si>
    <t>The system utilizes live maps from the map server.</t>
  </si>
  <si>
    <t>The system has the ability to pull weather data from a 3rd party source.</t>
  </si>
  <si>
    <t>The system has the ability to receive various types of alerts (e.g. weather, amber)</t>
  </si>
  <si>
    <t xml:space="preserve">The system will have the ability to geocode to the following: </t>
  </si>
  <si>
    <t>Street centerlines</t>
  </si>
  <si>
    <t>Address points</t>
  </si>
  <si>
    <t>Common locations</t>
  </si>
  <si>
    <t>100 blocks</t>
  </si>
  <si>
    <t>Select tool (grabby hand)</t>
  </si>
  <si>
    <t>Road closures can be scheduled.</t>
  </si>
  <si>
    <t>GIS-133</t>
  </si>
  <si>
    <t>GIS-134</t>
  </si>
  <si>
    <t>GIS-135</t>
  </si>
  <si>
    <t>The system has the ability to pull live traffic data from a third party source.</t>
  </si>
  <si>
    <t>GIS-136</t>
  </si>
  <si>
    <t>GIS-137</t>
  </si>
  <si>
    <t>GIS-138</t>
  </si>
  <si>
    <t>GIS-139</t>
  </si>
  <si>
    <t>GIS-140</t>
  </si>
  <si>
    <t>GIS-141</t>
  </si>
  <si>
    <t>GIS-142</t>
  </si>
  <si>
    <t>GIS-143</t>
  </si>
  <si>
    <t>GIS-144</t>
  </si>
  <si>
    <t>CSNS</t>
  </si>
  <si>
    <t>Chicago Street Numbering System (CSNS)</t>
  </si>
  <si>
    <t>User can place units on and off duty in the training environment without affecting those units status on the production side.</t>
  </si>
  <si>
    <t>Archivable</t>
  </si>
  <si>
    <t>Capable of being archived or suitable for being archived.</t>
  </si>
  <si>
    <t xml:space="preserve">Ability to spell-check all narrative fields without adversely impacting data entry. </t>
  </si>
  <si>
    <t>Com-297</t>
  </si>
  <si>
    <t>The system provides a CAD 'catch-up' mode that will allow events to be stored locally and once the CAD system is brought back on-line they are automatically uploaded to the server and synchronized.</t>
  </si>
  <si>
    <t>CAD-115</t>
  </si>
  <si>
    <t>CAD-116</t>
  </si>
  <si>
    <t>The system provides the ability to utilize definable GPS polling frequency based on:</t>
  </si>
  <si>
    <t>Change of heading</t>
  </si>
  <si>
    <t>Definable distance</t>
  </si>
  <si>
    <t>GIS-130</t>
  </si>
  <si>
    <t>GIS-145</t>
  </si>
  <si>
    <t>GIS-146</t>
  </si>
  <si>
    <t>GIS-147</t>
  </si>
  <si>
    <t>Silent Dispatch</t>
  </si>
  <si>
    <t>The ability for the communications center to electronically send CAD event data to a mobile data device.</t>
  </si>
  <si>
    <t>Reverse Video</t>
  </si>
  <si>
    <t>The ability to reverse text font and background colors to highlight the text e.g. Normal is black letters with white background;  the reverse would be white letters and black background.</t>
  </si>
  <si>
    <t>When a multi-discipline event is created, the system can be configured to generate 2 distinct CAD events: Fire/EMS and Law. These additional events are created automatically without any additional steps required by the call taker.</t>
  </si>
  <si>
    <t>When a multi-discipline event is created, the system can be configured to generate 3 distinct CAD events: Fire, EMS and Law. These additional events are created automatically without any additional steps required by the call taker.</t>
  </si>
  <si>
    <t>Address ranges (e.g.. Low number/high number)</t>
  </si>
  <si>
    <t>Alphanumeric house numbers (e.g. 101A, 101B)</t>
  </si>
  <si>
    <t>The system can be configured with triggers on when a new event is available for viewing in the pending event window, i.e. valid location and incident type.</t>
  </si>
  <si>
    <t>The system will allow multiple agencies, departments and units within a discipline to be assigned to a single CAD event number.</t>
  </si>
  <si>
    <t>The system is capable of assigning multiple alias for a single event type.</t>
  </si>
  <si>
    <t>The system allows the operator to clone events as: with a pending, new, active, or closed status.</t>
  </si>
  <si>
    <t>The system can be configured to allow, at a minimum, the following users access to view the pending call queue:</t>
  </si>
  <si>
    <t>Time progression, i.e. every 15 minutes once the units arrive</t>
  </si>
  <si>
    <t>The dispatcher is able to increase the alarm level of an event and the system will recommend the units needed to fulfill the greater alarm, i.e. 1st alarm to 2nd alarm, 2nd alarm to 3rd alarm.</t>
  </si>
  <si>
    <t>Upon dispatch of a unit that has single crew assigned to man more than two pieces of equipment the dispatched unit is placed on the event and the additional units are automatically  placed out of service.</t>
  </si>
  <si>
    <t xml:space="preserve">Within the event window the location of the three closest hydrants can be viewed.  </t>
  </si>
  <si>
    <t>The system supports multiple CAD event number formats.</t>
  </si>
  <si>
    <t>The system provides a note pad or roll call module in which various types of activities can be tracked and passed on from one shift to another.</t>
  </si>
  <si>
    <t>The note pad or roll call module can be configured to capture specfic categories of messages, such as, but not limited to:</t>
  </si>
  <si>
    <t>Bulletin Boards</t>
  </si>
  <si>
    <t>Open Burning</t>
  </si>
  <si>
    <t>Equipment logs</t>
  </si>
  <si>
    <t>Working on systems</t>
  </si>
  <si>
    <t>Special events</t>
  </si>
  <si>
    <t>Vehicles out of Service</t>
  </si>
  <si>
    <t>Rotation plans can be configured for time of day.</t>
  </si>
  <si>
    <t>Rotation plans can be configured for day of week.</t>
  </si>
  <si>
    <t>Rotation plans can be configured by month.</t>
  </si>
  <si>
    <t>Rotation plans can consider the type needed.</t>
  </si>
  <si>
    <t>Rotation plans can consider the reason needed.</t>
  </si>
  <si>
    <t>The system provides a list of the closest available addresses to the callers location.</t>
  </si>
  <si>
    <t>The system provides the closest available address to the caller's location.</t>
  </si>
  <si>
    <t>The system has the ability to generate reports and search from any of the above fields.</t>
  </si>
  <si>
    <t>Hyperlink to link to local files, e.g., images, floor plans</t>
  </si>
  <si>
    <t>A single contact can be associated with multiple properties.</t>
  </si>
  <si>
    <t>A change that is made to a contact associated with multiple properties will be reflected in the contact information for all associated properties.</t>
  </si>
  <si>
    <t>A contact can have have an expiry date after which the contact ceases to display.</t>
  </si>
  <si>
    <t>The system includes a module in which provides the ability for authorized users or contacts access to the contact information allowing them to update location information via a web-based interface.</t>
  </si>
  <si>
    <t>Placing units on field initiated events.</t>
  </si>
  <si>
    <t>The system is capable of sending a audible pre-alert to a fire station when a valid event type and validated address is entered in CAD.</t>
  </si>
  <si>
    <t>The system is capable of allowing displays in the fire stations to view call takers input data in the event entry screen.</t>
  </si>
  <si>
    <t>The system is capable of sending additional pre-alerts based on event triggers such as:</t>
  </si>
  <si>
    <t>Units Recommended</t>
  </si>
  <si>
    <t>Units Dispatched</t>
  </si>
  <si>
    <t>Units Recalled</t>
  </si>
  <si>
    <t>User Defined Status Change</t>
  </si>
  <si>
    <t>The system has the ability to total the personnel assigned on responding units and notify the dispatcher if the number of personnel numbers don't meet the minimum requirements for that type of event (e.g. 20 personnel minimum for structure fire)</t>
  </si>
  <si>
    <t>The system supports the ability to provide unit based recommendations within a specified number of fire stations.</t>
  </si>
  <si>
    <t>The system provides a visual indication when the recommendation is short a resource or unit and no back-ups meet the criteria.</t>
  </si>
  <si>
    <t>The system is capable of sending an pre-alert to a fire station when a unit is recommended in CAD.</t>
  </si>
  <si>
    <t>The system is capable of benchmark sub-categories (e.g. category of Patient Details there are sub-categories such as, but not limited to, Patient Contact, Extrication Started, Extrication Complete, etc.</t>
  </si>
  <si>
    <t>The system allows an authorized user to create benchmark sub-categories.</t>
  </si>
  <si>
    <t>The system is capable of, but not limited to, the following types of benchmarks:</t>
  </si>
  <si>
    <t>Not Required</t>
  </si>
  <si>
    <t>Police On-Scene</t>
  </si>
  <si>
    <t>Ambulance On-Scene</t>
  </si>
  <si>
    <t>Resposible Person On-Scene</t>
  </si>
  <si>
    <t>Dispatch Delay</t>
  </si>
  <si>
    <t>Note</t>
  </si>
  <si>
    <t>Mutual Aid Activated</t>
  </si>
  <si>
    <t>Patient Details</t>
  </si>
  <si>
    <t>Sub-Categories for Patient Details:</t>
  </si>
  <si>
    <t>Patient Contact</t>
  </si>
  <si>
    <t>Extrication Started</t>
  </si>
  <si>
    <t>Extrication Complete</t>
  </si>
  <si>
    <t>CPR Initiated</t>
  </si>
  <si>
    <t>To Hospital</t>
  </si>
  <si>
    <t>Fire Conditions</t>
  </si>
  <si>
    <t>Sub-Categories for Fire Conditions:</t>
  </si>
  <si>
    <t>Nothing Visible - Entering to Investigate</t>
  </si>
  <si>
    <t>Confirmed False Alarm</t>
  </si>
  <si>
    <t>Smoke Visible</t>
  </si>
  <si>
    <t>Working Fire - Escalate Full Response</t>
  </si>
  <si>
    <t>Fully Involved</t>
  </si>
  <si>
    <t>Ventilation Started</t>
  </si>
  <si>
    <t>Under Control (Fire Knocked Down)</t>
  </si>
  <si>
    <t>Agent Applied</t>
  </si>
  <si>
    <t>Loss Stopped (Overhaul Complete)</t>
  </si>
  <si>
    <t>Fire Out</t>
  </si>
  <si>
    <t>Mode</t>
  </si>
  <si>
    <t>Sub-Categories for Mode:</t>
  </si>
  <si>
    <t>Nothing Visible Mode</t>
  </si>
  <si>
    <t>Attack Mode</t>
  </si>
  <si>
    <t>Command Mode</t>
  </si>
  <si>
    <t>Strategy</t>
  </si>
  <si>
    <t>Sub-Categories for Strategy:</t>
  </si>
  <si>
    <t>Offensive Strategy</t>
  </si>
  <si>
    <t>Marginal Strategy</t>
  </si>
  <si>
    <t>Defensive Strategy</t>
  </si>
  <si>
    <t>Command</t>
  </si>
  <si>
    <t>Sub-Categories for Command:</t>
  </si>
  <si>
    <t>Assuming Command</t>
  </si>
  <si>
    <t>Passing Command</t>
  </si>
  <si>
    <t>Transferring Command</t>
  </si>
  <si>
    <t>Terminating Command</t>
  </si>
  <si>
    <t>Accountability</t>
  </si>
  <si>
    <t>Sub-Categories for Accountability:</t>
  </si>
  <si>
    <t>Primary Search Started</t>
  </si>
  <si>
    <t>Prmary Search "All Clear"</t>
  </si>
  <si>
    <t>Secondary Search Started</t>
  </si>
  <si>
    <t>Secondary Search Completed</t>
  </si>
  <si>
    <t xml:space="preserve">The system allows users to run reports based on various benchmarks and elapsed times (e.g. dispatch to extrication complete) </t>
  </si>
  <si>
    <t>The system allows user to run reprots based on specific benchmarks (e.g. all events with a "Dispatch Delay")</t>
  </si>
  <si>
    <t>The system allows user to run benchmark reports with 'from' and 'to' elapsed time in seconds.</t>
  </si>
  <si>
    <t>Notifications</t>
  </si>
  <si>
    <t>The system has the ability to capture various event notifications.</t>
  </si>
  <si>
    <t>The system allows an authorized user to create event nofications.</t>
  </si>
  <si>
    <t>A notification can be defined by an authorized user.</t>
  </si>
  <si>
    <t>A notification has a time stamp associated with it.</t>
  </si>
  <si>
    <t>A notification can have a comment attached to it.</t>
  </si>
  <si>
    <t>Notifications are available in  a drop down list.</t>
  </si>
  <si>
    <t>The system is capable of, but not limited to, the following types of notifications:</t>
  </si>
  <si>
    <t>Fire</t>
  </si>
  <si>
    <t>Police</t>
  </si>
  <si>
    <t>Hydro</t>
  </si>
  <si>
    <t>Gas</t>
  </si>
  <si>
    <t>Water</t>
  </si>
  <si>
    <t>Pubilic Works</t>
  </si>
  <si>
    <t>Cable TV</t>
  </si>
  <si>
    <t>Telephone</t>
  </si>
  <si>
    <t>Railroad</t>
  </si>
  <si>
    <t>The CAD system has a hydrant module.</t>
  </si>
  <si>
    <t>Information on hydrants include whether it is in service or out of service based on status in the CAD hydrant module.</t>
  </si>
  <si>
    <t>The distance of each hydrant to the event location is displayed.</t>
  </si>
  <si>
    <t>A dispatcher can drill down and see additional data on hydrants including, but not limited to, flow rates, hydrant ID, water main size, etc.</t>
  </si>
  <si>
    <t>A MDC has the same type of access to hyrdrant information as a CAD user does.</t>
  </si>
  <si>
    <t xml:space="preserve">Reports can be generated based on any of the above status types listed above. </t>
  </si>
  <si>
    <t>Comments can be added to any specific status type.</t>
  </si>
  <si>
    <t>The system is capable of accurately recording and reporting on reaction times needed by agencies to achieve CFAI certifiction.</t>
  </si>
  <si>
    <t>The system is capable of accurately recording and reporting on response times needed by agencies to achieve CFAI certifiction.</t>
  </si>
  <si>
    <t>Benchmarks</t>
  </si>
  <si>
    <t>Benchmark times</t>
  </si>
  <si>
    <t>Turn-out times</t>
  </si>
  <si>
    <t>Field initiated event based on current location provided by GPS</t>
  </si>
  <si>
    <t>Tower location data from Wireless Phase I information during event creation</t>
  </si>
  <si>
    <t>When an event is created from the map the system will display a list of the closest valid intersections.</t>
  </si>
  <si>
    <t>When an event is created from the map the system will display a list of the closest valid common places.</t>
  </si>
  <si>
    <t>Map layers</t>
  </si>
  <si>
    <t>Screen sizes</t>
  </si>
  <si>
    <t>When a user logs off their user profile saves the current screen configuration so that the next time they log in that saved screen configuration is displayed.</t>
  </si>
  <si>
    <t>The following are included in the saved screen configurations:</t>
  </si>
  <si>
    <t>Screen layout</t>
  </si>
  <si>
    <t>Minimized screens</t>
  </si>
  <si>
    <t>Maps</t>
  </si>
  <si>
    <t>The temporary unit history will be available to the dispatcher after the unit logs off.</t>
  </si>
  <si>
    <t>There is a unit history record available for the temporary unit.</t>
  </si>
  <si>
    <t>The system supports user defined names for the various windows, panels or screens with the CAD system.</t>
  </si>
  <si>
    <t>The display of active events on the map will include the event number.</t>
  </si>
  <si>
    <t>The display of active events can be configured to show all on scene.</t>
  </si>
  <si>
    <t>The system has the ability to display an icon on the map for all currently active events.</t>
  </si>
  <si>
    <t>The mapping provides a CAD user the ability to measure distance.</t>
  </si>
  <si>
    <t>The messaging function can be configured so that it does not interfere with call taking and dispatching operations.</t>
  </si>
  <si>
    <t>The system automatically associates premises history information with common place names are that are built using X/Y coordinates.</t>
  </si>
  <si>
    <t>The system provides a user the ability to display events only with a certain priority (e.g. priority 1) based on a radius from the specified location.</t>
  </si>
  <si>
    <t>The system provides the ability to display prior nearby events on the map.</t>
  </si>
  <si>
    <t>The time period to display prior nearby events on the map is user definable (e.g. last 24 hours).</t>
  </si>
  <si>
    <t>Event Stacking</t>
  </si>
  <si>
    <t>The system provides the ability to stack events for a busy unit.</t>
  </si>
  <si>
    <t>The system provides the ability to stack events for an in-service unit unit.</t>
  </si>
  <si>
    <t>The system provides a method for an authorized user to configure the event types that can be stacked.</t>
  </si>
  <si>
    <t>When a unit with a stacked event clears their current incident the system will notify the dispacher that the unit is now available.</t>
  </si>
  <si>
    <t>When a unit with stacked event(s) assigned clears their current call the system will notify the dispacher that the unit is now available.</t>
  </si>
  <si>
    <t>When a unit with stacked event(s) assigned clears their current call the system will notify them that they have a stacked event.</t>
  </si>
  <si>
    <t>The system provides a method for an authorized user to configure the event priorities that can be stacked.</t>
  </si>
  <si>
    <t>The system provides the ability to stack multiple events to a single user.</t>
  </si>
  <si>
    <t>The system allows for a stacked event to be held for a unit that is not on duty yet.</t>
  </si>
  <si>
    <t>The event history will record that it was a stacked event and all associated times.</t>
  </si>
  <si>
    <t>Timers can be applied to stacked events to alert the dispatcher when an event exceeds the allowable time in a stacked status.</t>
  </si>
  <si>
    <t>The system can be configured to allow a unit to self-dispatch themselves on a stacked event.</t>
  </si>
  <si>
    <t xml:space="preserve">The system allows the dispatcher to assign another unit to an event that is stacked for another unit.  </t>
  </si>
  <si>
    <t>If a unit is removed from a stacked call then the original event is placed back into the pending queue.</t>
  </si>
  <si>
    <t>An authorized user can restrict who has permission to send messages to all users.</t>
  </si>
  <si>
    <t>The system allows a user to retrieve read and closed messages.</t>
  </si>
  <si>
    <t>Speed limits</t>
  </si>
  <si>
    <t>Height restrictions</t>
  </si>
  <si>
    <t>High vulnerability building footprints</t>
  </si>
  <si>
    <t>High rise structure footprints</t>
  </si>
  <si>
    <t xml:space="preserve">If the original event is active, ability to attach ANI/ALI data and additional narrative from additional callers to the open event as supplemental data. </t>
  </si>
  <si>
    <t>A user can have multiple available unit windows configured (e.g. district 15, district 25)</t>
  </si>
  <si>
    <t>Transport unit</t>
  </si>
  <si>
    <t>MDD logged in</t>
  </si>
  <si>
    <t>User defined capabilites</t>
  </si>
  <si>
    <t>Disposition codes are available via a drop down menu</t>
  </si>
  <si>
    <t>CAD Rosters</t>
  </si>
  <si>
    <t>The system provides the ability to create rosters to facilitate on/off duty transactions.</t>
  </si>
  <si>
    <t>The CAD roster provides the ability to assign personnel to a vehicle.</t>
  </si>
  <si>
    <t>The CAD roster provides the ability to assign personnel to a position in the vehicle (e.g. driver, officers, firefighter).</t>
  </si>
  <si>
    <t>The roster allows a dispatcher to adjust the rosters or assignments:</t>
  </si>
  <si>
    <t>On the fly</t>
  </si>
  <si>
    <t>During the shift</t>
  </si>
  <si>
    <t>above normal compliments</t>
  </si>
  <si>
    <t>The system will warn the dispatcher if a resource complement falls below the minimum required.</t>
  </si>
  <si>
    <t>The system allows a dispatcher to group units into a task force or strike team with a virtual unit name assigned.</t>
  </si>
  <si>
    <t>The system record all resources individually that were part of a virtual unit response making that information easily retrievable.</t>
  </si>
  <si>
    <t>A dispatcher can create a task force on the fly.</t>
  </si>
  <si>
    <t xml:space="preserve">An authorized user can create a group of units as a pre-defined task force. </t>
  </si>
  <si>
    <t xml:space="preserve">The system has the ability to make a unit 'not recommendable' if that unit does not minimal personnel staffing levels. </t>
  </si>
  <si>
    <t xml:space="preserve">The system has the ability to make a unit 'not recommendable' if that unit does not have personnel skill levels assigned to staff the vehilce. </t>
  </si>
  <si>
    <t>Rosters can be configured by, but not limited to:</t>
  </si>
  <si>
    <t>Zone</t>
  </si>
  <si>
    <t>District</t>
  </si>
  <si>
    <t>Any geographical response area.</t>
  </si>
  <si>
    <t>Battalion</t>
  </si>
  <si>
    <t>Two person units</t>
  </si>
  <si>
    <t>Spanish speaking</t>
  </si>
  <si>
    <t>Female officer</t>
  </si>
  <si>
    <t>Wagon</t>
  </si>
  <si>
    <t>Crisis Intervention Team certified</t>
  </si>
  <si>
    <t>Units not available for assignment</t>
  </si>
  <si>
    <t>Rapid response units</t>
  </si>
  <si>
    <t>RD number</t>
  </si>
  <si>
    <t>Records division number also known as a case number.</t>
  </si>
  <si>
    <t>Timers can be configured based on the priority of the event.</t>
  </si>
  <si>
    <t>One person units</t>
  </si>
  <si>
    <t>Sorting by elapsed time in current status</t>
  </si>
  <si>
    <t>Elapsed time in current status</t>
  </si>
  <si>
    <t>Any active event can be transferred to another dispatch position for viewing.</t>
  </si>
  <si>
    <t>Google map layers</t>
  </si>
  <si>
    <t>Bing map layers</t>
  </si>
  <si>
    <t>A user can manually enter an address to display geographic information to include, but not limited to:</t>
  </si>
  <si>
    <t>Common place name</t>
  </si>
  <si>
    <t>Vanity</t>
  </si>
  <si>
    <t>Box ID</t>
  </si>
  <si>
    <t>District Chief</t>
  </si>
  <si>
    <t>Engine</t>
  </si>
  <si>
    <t>Truck</t>
  </si>
  <si>
    <t>Tower</t>
  </si>
  <si>
    <t>Communications van</t>
  </si>
  <si>
    <t>Field Officer</t>
  </si>
  <si>
    <t>Squad</t>
  </si>
  <si>
    <t>ALS Ambulance</t>
  </si>
  <si>
    <t>BLS Ambulance</t>
  </si>
  <si>
    <t>Atom</t>
  </si>
  <si>
    <t xml:space="preserve">District </t>
  </si>
  <si>
    <t>Closest Hospital</t>
  </si>
  <si>
    <t>Power Company</t>
  </si>
  <si>
    <t>Water Company</t>
  </si>
  <si>
    <t>Ward</t>
  </si>
  <si>
    <t>The system provides a button on the event entry screen that will display the closest available hospital.</t>
  </si>
  <si>
    <t>The system provides a display geographical information button at the bottom of an active event screen to display information for that location.</t>
  </si>
  <si>
    <t>A command line is available at the top of the screen for any working window that the dispatcher is displaying.</t>
  </si>
  <si>
    <t>From within an active incident window the dispatcher can quickly display an event summary.</t>
  </si>
  <si>
    <t>From within an active incident window the dispatcher can quickly display event chronology.</t>
  </si>
  <si>
    <t>From within an active incident window the dispatcher can quickly display unit summary.</t>
  </si>
  <si>
    <t>Dispatch a unit</t>
  </si>
  <si>
    <t>Dispatch a unit in the enroute status</t>
  </si>
  <si>
    <t>Dispatch a unit in an on-scene status</t>
  </si>
  <si>
    <t>The system allows the user to manuever through messages by using a previous message button.</t>
  </si>
  <si>
    <t>The system allows the user to manuever through messages by using a next message button.</t>
  </si>
  <si>
    <t>Message can be sent from one discipline to another (e.g. police to EMS, Fire to police)</t>
  </si>
  <si>
    <t>School resource units</t>
  </si>
  <si>
    <t xml:space="preserve">The system provides a visual indication when the dispatch does not include the full compliment of recommended units.  </t>
  </si>
  <si>
    <t xml:space="preserve">The system can be configured to display a pop-up window when the dispatch does not include the full compliment of recommended units.  </t>
  </si>
  <si>
    <t>The system can be configured so that important text returned within a query response can be highlighted to provide a visual alert to the dispatcher (e.g. hit, stolen vehicle, outstanding warrant)</t>
  </si>
  <si>
    <t>Administrative type status changes (e.g. lunch, break, report writing, office)</t>
  </si>
  <si>
    <t>A user can have multiple active incident windows configured for display (e.g. priority 1 events, priority 2 events)</t>
  </si>
  <si>
    <t xml:space="preserve">A dispatcher can have multiple active event windows open similtaneously. </t>
  </si>
  <si>
    <t>If a dispatcher has multiple active event windows open the primary event is in the foreground and the others are available for quick retreival in the background.</t>
  </si>
  <si>
    <t>The call taker has a means to quickly send an event to the pending call window for 'hot' or 'priority' events with additional information to follow.</t>
  </si>
  <si>
    <t>An event can be automatically routed to the dispatcher pending queue based on geographic location.</t>
  </si>
  <si>
    <t>The system has an internal module that allows configuration of a structured series of questions and answers that guide the call taker through the interview process.</t>
  </si>
  <si>
    <t>Questions and answers can be configured based on event type.</t>
  </si>
  <si>
    <t>The system automatically brings up the questions when an event type is entered in the event entry screen.</t>
  </si>
  <si>
    <t>All questions, responses and actions are time stamped and recorded in the event history.</t>
  </si>
  <si>
    <t>Based on responses provided by the caller a specific set of instructions can be configured and displayed for the call takers use.</t>
  </si>
  <si>
    <t>ANI/ALI data is stored in the narrative of the event history.</t>
  </si>
  <si>
    <t>ANI/ALI data is stored in its own tab in the event history.</t>
  </si>
  <si>
    <t>A user can click on a button to retrieve ANI/ALI information associated with the event.</t>
  </si>
  <si>
    <t>Past ANI/ALI data can be retreived or reviewed in some type of historical list.</t>
  </si>
  <si>
    <t>A user can click on a map icon and retrieve an active CAD event.</t>
  </si>
  <si>
    <t>Advanced Authentication</t>
  </si>
  <si>
    <t>Also known as an application program, it is a software program that runs on a computer (e.g. web browsers, email programs, word processors, utilities.) Synonym for Software Component.</t>
  </si>
  <si>
    <t>Phone listing file or rolodex.</t>
  </si>
  <si>
    <t>Similar spelled streets</t>
  </si>
  <si>
    <t>Similar sounding streets</t>
  </si>
  <si>
    <t>Soundex street names</t>
  </si>
  <si>
    <t>phonetic matching street names</t>
  </si>
  <si>
    <t>The system provides the ability to enter a misspelled street name and be presented with a list of possible matches based on Soundex or phonetic matching.</t>
  </si>
  <si>
    <t>The system provides the ability to enter a partial street name and be presented with a list of possible matches based on Soundex or phonetic matching.</t>
  </si>
  <si>
    <t>The system provides a means to manually check an address to view a list of:</t>
  </si>
  <si>
    <t>Messages can be routed to the correct dispatcher for a discipline based on an address included in the message string.</t>
  </si>
  <si>
    <t>Alphanumeric floor, minimum 8 characters</t>
  </si>
  <si>
    <t>Police notified button</t>
  </si>
  <si>
    <t>Fire notified button</t>
  </si>
  <si>
    <t>Caller address</t>
  </si>
  <si>
    <t>The system displays the run card or box assignments for the active event.</t>
  </si>
  <si>
    <t>The system allows a dispatcher to manually display the run or box card for an active event location.</t>
  </si>
  <si>
    <t>The run or box card displays:</t>
  </si>
  <si>
    <t>Box number</t>
  </si>
  <si>
    <t>Signal</t>
  </si>
  <si>
    <t>Location used to query</t>
  </si>
  <si>
    <t>Apparatus orders for:</t>
  </si>
  <si>
    <t>Change of quarters for Engines, Trucks and Chiefs for:</t>
  </si>
  <si>
    <t>Engines (minimum 20)</t>
  </si>
  <si>
    <t>Trucks (minimum 15)</t>
  </si>
  <si>
    <t>Squad (minimum 5)</t>
  </si>
  <si>
    <t>Ambulance (minimum 5)</t>
  </si>
  <si>
    <t>District Deputy Chief (minimum 5)</t>
  </si>
  <si>
    <t>Battalion Chiefs (minimum 15)</t>
  </si>
  <si>
    <t>Still &amp; Box (minimum 6 for each apparatus)</t>
  </si>
  <si>
    <t>2nd Alarm (minimum 6 for each apparatus)</t>
  </si>
  <si>
    <t>3rd Alarm (minimum 6 for each apparatus)</t>
  </si>
  <si>
    <t>4th Alarm (minimum 6 for each apparatus)</t>
  </si>
  <si>
    <t>5th Alarm (minimum 6 for each apparatus)</t>
  </si>
  <si>
    <t>The user can display the geographical information via command line.</t>
  </si>
  <si>
    <t>When an active event is transferred to another dispatch positions all units associated with that incident will be now assigned to that dispatch position.</t>
  </si>
  <si>
    <t>A call taker has the ability to over-ride the default dispatch group by manually entering the alternate dispatch group (e.g. zone 1 to city-wide).</t>
  </si>
  <si>
    <t>A call taker has the ability to route an event by manually entering a dispatch group.</t>
  </si>
  <si>
    <t>A call taker has the ability to route an event by manually entering a beat.</t>
  </si>
  <si>
    <t>The system routes the event to all positions signed on to cover the location / event type / discipline / dispatch group.</t>
  </si>
  <si>
    <t>The call taker can manually route an event if a location will not validate by entering the appropriate beat.</t>
  </si>
  <si>
    <t>The call taker can manually route an event if a location will not validate by entering the appropriate dispatch group.</t>
  </si>
  <si>
    <t>The system allows a user to use a truncated version of the CAD event number (last 5 digits) when processing commands when referencing a same day event.</t>
  </si>
  <si>
    <t>Any time a dispatcher uses a unit number in the command line it is documented in the event history and the unit history.</t>
  </si>
  <si>
    <t>Any commands changing the status of a unit will be logged to the unit history.</t>
  </si>
  <si>
    <t>An entire roster can be logged on at the same time.</t>
  </si>
  <si>
    <t>Schedule a unit to be logged off</t>
  </si>
  <si>
    <t>When a unit is assigned to an event that unit can be scheduled to get logged off once they clear the event.</t>
  </si>
  <si>
    <t>A dispatcher can add comments when logging a unit on duty.</t>
  </si>
  <si>
    <t>A dispatcher can add comments when logging a unit off duty.</t>
  </si>
  <si>
    <t>Logging on a unit will include, but not be limited to:</t>
  </si>
  <si>
    <t>Officer ID</t>
  </si>
  <si>
    <t>Mobile data ID</t>
  </si>
  <si>
    <t>Vehicle number</t>
  </si>
  <si>
    <t>Response area(s)</t>
  </si>
  <si>
    <t xml:space="preserve">If a unit is assigned to an event past their scheduled time to be off duty the system has a means to change that unit ID so that the oncoming unit can be logged on.   </t>
  </si>
  <si>
    <t>Logging shifts off and on</t>
  </si>
  <si>
    <t>Change manning</t>
  </si>
  <si>
    <t>Change unit attributes or capabilities</t>
  </si>
  <si>
    <t>Create an on-view event</t>
  </si>
  <si>
    <t>Display dispatch group(s)</t>
  </si>
  <si>
    <t>Event narrative can be sorted and viewed in chronological order or by the ID and/or name of the person who entered the information.</t>
  </si>
  <si>
    <t>A user can toggle to view either newest remarks at the top or oldest remarks at the top of the narrative window.</t>
  </si>
  <si>
    <t>Event narrative is displayed with the newest remarks at the top of the window.</t>
  </si>
  <si>
    <t>In Premise History the user can toggle between most recent history at the top of the list or oldest history at the top of the list.</t>
  </si>
  <si>
    <t>The system allows a user to maximize the narrative window to view more information.</t>
  </si>
  <si>
    <t>Display highest priority longest waiting pending event</t>
  </si>
  <si>
    <t>Display longest waiting pending event</t>
  </si>
  <si>
    <t>Hold an event</t>
  </si>
  <si>
    <t>The system allows incidents in the pending list to be held for a specific unit.</t>
  </si>
  <si>
    <t>The system notifies the dispatcher when a unit becomes available that has held calls in the pending queue.</t>
  </si>
  <si>
    <t>Held calls in the pending queue will display at the bottom of the list.</t>
  </si>
  <si>
    <t>Held events can be displayed by:</t>
  </si>
  <si>
    <t>All held events</t>
  </si>
  <si>
    <t>Specific dispatch position</t>
  </si>
  <si>
    <t>Discipline (class)</t>
  </si>
  <si>
    <t>Units assigned to events can be recommended for new events based on the priority of the event they are assigned.</t>
  </si>
  <si>
    <t>The system can be configured so that units assigned to certain event priorities can still be recommended for new events (e.g. lower priority calls)</t>
  </si>
  <si>
    <t>Resend an event to a mobile device</t>
  </si>
  <si>
    <t>The system can be configured so that locations within the command line can be verified against the geo-file.</t>
  </si>
  <si>
    <t>The system can be configured so that locations within the command line are not verified against the geo-file.</t>
  </si>
  <si>
    <t>The system can be configured so that locations within the command line are only verified for certain event types.</t>
  </si>
  <si>
    <t>The system allows a user to include a time override as a parameter in the command line.</t>
  </si>
  <si>
    <t>Change or update the primary unit</t>
  </si>
  <si>
    <t>Paper car</t>
  </si>
  <si>
    <t>Primary unit assigned to an event.</t>
  </si>
  <si>
    <t>The system allows Illinois Uniform Crime Code Report numbers to be used as dispositions.</t>
  </si>
  <si>
    <t>Assign a unit(s) as enroute to backup or assist another unit.</t>
  </si>
  <si>
    <t>Assign a unit(s) as on-scene to backup or assist another unit.</t>
  </si>
  <si>
    <t>Dispatch unit(s) to backup or to assist another unit.</t>
  </si>
  <si>
    <t>On-scene</t>
  </si>
  <si>
    <t>Units pre-empted on an event and dispatched to another event can have their status set as:</t>
  </si>
  <si>
    <t>The system allows a user to record a transport.</t>
  </si>
  <si>
    <t>The system allows a user to record a transport on scene.</t>
  </si>
  <si>
    <t>The system allows a user to record a transport completed.</t>
  </si>
  <si>
    <t>Record transports</t>
  </si>
  <si>
    <t>Change units location</t>
  </si>
  <si>
    <t>A dispatcher can exchange units for an event and set the unit status for the new unit to enroute.</t>
  </si>
  <si>
    <t>A dispatcher can exchange units for an event and set the unit status for the new unit to on-scene.</t>
  </si>
  <si>
    <t>Once a timer is exceeded and notification initiated a dispatcher can assign an Okay condition for the unit(s),</t>
  </si>
  <si>
    <t>Once an Okay condition has been assigned the dispatcher has the option to deactivate the timer or extend it.</t>
  </si>
  <si>
    <t>Active events may be transferred from one workstation to another and include all unit and event information.</t>
  </si>
  <si>
    <t>Any active event can be transferred to another dispatch position for the purposes of controlling that event and units assigned.</t>
  </si>
  <si>
    <t>A unit can be transferred from one dispatch group to another.</t>
  </si>
  <si>
    <t>A transferred unit remains with the other dispatch group until the unit logs off or is transferred back.</t>
  </si>
  <si>
    <t>A list of transferred units can be viewed and include who is controlling that unit.</t>
  </si>
  <si>
    <t>The system allows a dispatcher to pre-empt stacked events assigned to a unit.</t>
  </si>
  <si>
    <t>Stacked events that are pre-empted are returned to the pending event queue.</t>
  </si>
  <si>
    <t>The system allows a dispatcher to log miscellaneous information in a unit history log from the command line.</t>
  </si>
  <si>
    <t>Events can be cross-referenced using event numbers.</t>
  </si>
  <si>
    <t>Events can be cross-referenced using unit numbers assigned to the events.</t>
  </si>
  <si>
    <t>Events can be cross-referenced using a combination of event number and unit number.</t>
  </si>
  <si>
    <t>The system can be configured so that the Shift Supervisor is notified when an event is duplicated and closed.</t>
  </si>
  <si>
    <t>The system provides the capability to copy an event.</t>
  </si>
  <si>
    <t>If an event is reopened the system can be configured to require comments.</t>
  </si>
  <si>
    <t>The system allows a user to send a administrative message with an event to another workstation.</t>
  </si>
  <si>
    <t>Command Van (minimum 5)</t>
  </si>
  <si>
    <t>The system will alert a dispatcher when they attempt to dispatch a unit that is not assigned to their dispatch group.</t>
  </si>
  <si>
    <t>The system can be configured so that high priority hazard information can be highlighted in the narrative field.</t>
  </si>
  <si>
    <t>The system can be configured so that high priority hazard information is sent to the mobile data terminals.</t>
  </si>
  <si>
    <t>The system can be configured so that high priority hazard information can be included in the fire station alerting.</t>
  </si>
  <si>
    <t>Off-site Disaster Recovery</t>
  </si>
  <si>
    <t>Back-up</t>
  </si>
  <si>
    <t>Yes</t>
  </si>
  <si>
    <t>No</t>
  </si>
  <si>
    <t>Existing Functionality</t>
  </si>
  <si>
    <t xml:space="preserve">All user messages are plain language/user-oriented messages. </t>
  </si>
  <si>
    <t>Technical system messages can be directed to administrator log-in(s) or accounts.</t>
  </si>
  <si>
    <t>System generated messages can be audible alerts.</t>
  </si>
  <si>
    <t>The system allows that all operation workstations can function in production, training or test  environments without requiring a reload of CAD system client software or changes to workstation configuration files.</t>
  </si>
  <si>
    <t>The system allows that all operation workstations can be pointed to the training environment via a desktop icon.</t>
  </si>
  <si>
    <t>The system allows that all operation workstations can be pointed to the test environment via a desktop icon.</t>
  </si>
  <si>
    <t>The training environment can be configured to allow a clear visual indication to the user that they are logged into the training environment.</t>
  </si>
  <si>
    <t>The system supports administrative workstations to function in both CAD administrative/maintenance and CAD operational configurations.</t>
  </si>
  <si>
    <t>The CAD workstation can be configured with 4 monitors.</t>
  </si>
  <si>
    <t>The CAD workstation can be configured with more than 4 monitors.</t>
  </si>
  <si>
    <t>A CAD administrative workstation can be configured to have access to dispatch.</t>
  </si>
  <si>
    <t>The system supports a training environment that will use the same version of the software as the live system.</t>
  </si>
  <si>
    <t>The system supports a test environment that will use the same version of the software as the live system.</t>
  </si>
  <si>
    <t>The system supports a test environment that will use a newly released  version of the software versus the version being used by the live system.</t>
  </si>
  <si>
    <t>CAD workstations have a single keyboard and mouse to control all operations.</t>
  </si>
  <si>
    <t xml:space="preserve">The system operates with a  two and/or three button, scroll wheel and track ball mouse system. </t>
  </si>
  <si>
    <t>The system architecture provides for automatic failover with no operational impact to the users.</t>
  </si>
  <si>
    <t>The system allows urgent system-generated messages to utilize a pop-up window rather than a simple display on a status line or change in icon appearance.</t>
  </si>
  <si>
    <t>The system provides a method for exchanging messages between CAD workstations and mobile data computers.</t>
  </si>
  <si>
    <t>Groups</t>
  </si>
  <si>
    <t>By address which routes the message to the correct zone workstation</t>
  </si>
  <si>
    <t>The user can attach an event to to a message.</t>
  </si>
  <si>
    <t>Application has an internal email system.</t>
  </si>
  <si>
    <t>Application has an internal messaging email system.</t>
  </si>
  <si>
    <t>The system provides a visual notification to the user on address validation that the location has prior premise history information.</t>
  </si>
  <si>
    <t>specific address including apartment/suite</t>
  </si>
  <si>
    <t>specific address</t>
  </si>
  <si>
    <t>The system provides a method to allow premises history to be triggered based on a radius from the specified location, e.g. within 100 feet of the specified location.</t>
  </si>
  <si>
    <t>The system provides a method to allow premises information to be triggered based on a radius from the specified location, e.g. within 100 feet of the specified location.</t>
  </si>
  <si>
    <t>The system provides the ability to assign audible notifications to the users based on the hazard type, priority or severity of the hazard.</t>
  </si>
  <si>
    <t>The system provides the ability to assign visual notifications to the users based on the hazard type, priority or severity of the hazard.</t>
  </si>
  <si>
    <t>The system searches and queries CAD on user-defined fields for given ranges.</t>
  </si>
  <si>
    <t>(less than) &lt;</t>
  </si>
  <si>
    <t>(greater than) &gt;</t>
  </si>
  <si>
    <t>(equal to) =</t>
  </si>
  <si>
    <t>(equal to or greater) =&gt;</t>
  </si>
  <si>
    <t>(equal to or less) =&lt;</t>
  </si>
  <si>
    <t>(not equal to) non =</t>
  </si>
  <si>
    <t>blank</t>
  </si>
  <si>
    <t>contains</t>
  </si>
  <si>
    <t>The system searches records using exact match, limiters such as, but not limited to:</t>
  </si>
  <si>
    <t>The system allows the dispatcher to control units within specific geographic areas (e.g., Dispatcher for the Police Zone 12 vs. Police Zone 15)</t>
  </si>
  <si>
    <t>The system allows the span of control of a workstation to be limited by discipline and geographic area, e.g., Police dispatcher for the Police Zone 5.</t>
  </si>
  <si>
    <t>An authorized user can remove span of control limitations that does not require a system log off and back on.</t>
  </si>
  <si>
    <t>The system can be configured so that some dialer files can be shared by disciplines while other can not.</t>
  </si>
  <si>
    <t>Expiration data</t>
  </si>
  <si>
    <t>Microsoft Visio</t>
  </si>
  <si>
    <t>The system provides the ability for all information to be entered without any restrictions, and times/dates changed to reflect the actual incident times.</t>
  </si>
  <si>
    <t>System should provide the ability to manually designate the "starting" incident number (i.e. the last incident +1 for the starting number once the system is restarted)</t>
  </si>
  <si>
    <t>System should allow for simultaneous automatic and manual catch-up entry without degradation.</t>
  </si>
  <si>
    <t>The system includes all the information in catch-up records that a live incident/event would include.</t>
  </si>
  <si>
    <t>The system should provide the ability to log the entering individuals information and time of entry.</t>
  </si>
  <si>
    <t>GIS-28</t>
  </si>
  <si>
    <t>GIS-148</t>
  </si>
  <si>
    <t>GIS-149</t>
  </si>
  <si>
    <t>GIS-150</t>
  </si>
  <si>
    <t>GIS-151</t>
  </si>
  <si>
    <t>GIS-152</t>
  </si>
  <si>
    <t>GIS-153</t>
  </si>
  <si>
    <t>GIS-154</t>
  </si>
  <si>
    <t>SYS-223</t>
  </si>
  <si>
    <t>SYS-224</t>
  </si>
  <si>
    <t>SYS-225</t>
  </si>
  <si>
    <t>SYS-226</t>
  </si>
  <si>
    <t>SYS-227</t>
  </si>
  <si>
    <t>SYS-228</t>
  </si>
  <si>
    <t>SYS-229</t>
  </si>
  <si>
    <t>SYS-230</t>
  </si>
  <si>
    <t>SYS-231</t>
  </si>
  <si>
    <t>SYS-232</t>
  </si>
  <si>
    <t>SYS-233</t>
  </si>
  <si>
    <t>SYS-234</t>
  </si>
  <si>
    <t>Com-298</t>
  </si>
  <si>
    <t>Com-299</t>
  </si>
  <si>
    <t>Com-300</t>
  </si>
  <si>
    <t>Com-301</t>
  </si>
  <si>
    <t>Com-302</t>
  </si>
  <si>
    <t>Com-303</t>
  </si>
  <si>
    <t>Com-304</t>
  </si>
  <si>
    <t>Com-305</t>
  </si>
  <si>
    <t>Com-306</t>
  </si>
  <si>
    <t>Com-307</t>
  </si>
  <si>
    <t>Com-308</t>
  </si>
  <si>
    <t>Com-309</t>
  </si>
  <si>
    <t>Com-310</t>
  </si>
  <si>
    <t>Com-311</t>
  </si>
  <si>
    <t>Com-312</t>
  </si>
  <si>
    <t>Com-313</t>
  </si>
  <si>
    <t>Com-314</t>
  </si>
  <si>
    <t>Com-315</t>
  </si>
  <si>
    <t>Com-316</t>
  </si>
  <si>
    <t>Com-317</t>
  </si>
  <si>
    <t>Com-318</t>
  </si>
  <si>
    <t>Com-319</t>
  </si>
  <si>
    <t>The system provides a method for exchanging messages between dispatch and admin CAD workstations.</t>
  </si>
  <si>
    <t>CAD-1218</t>
  </si>
  <si>
    <t>CAD-1219</t>
  </si>
  <si>
    <t>CAD-1220</t>
  </si>
  <si>
    <t>CAD-1221</t>
  </si>
  <si>
    <t>CAD-1222</t>
  </si>
  <si>
    <t>CAD-1223</t>
  </si>
  <si>
    <t>CAD-1224</t>
  </si>
  <si>
    <t>CAD-1225</t>
  </si>
  <si>
    <t>CAD-1226</t>
  </si>
  <si>
    <t>CAD-1227</t>
  </si>
  <si>
    <t>CAD-1228</t>
  </si>
  <si>
    <t>CAD-1229</t>
  </si>
  <si>
    <t>CAD-1230</t>
  </si>
  <si>
    <t>CAD-1231</t>
  </si>
  <si>
    <t>CAD-1232</t>
  </si>
  <si>
    <t>CAD-1233</t>
  </si>
  <si>
    <t>CAD-1234</t>
  </si>
  <si>
    <t>CAD-1235</t>
  </si>
  <si>
    <t>CAD-1236</t>
  </si>
  <si>
    <t>CAD-1237</t>
  </si>
  <si>
    <t>CAD-1238</t>
  </si>
  <si>
    <t>CAD-1239</t>
  </si>
  <si>
    <t>CAD-1240</t>
  </si>
  <si>
    <t>CAD-1241</t>
  </si>
  <si>
    <t>CAD-1242</t>
  </si>
  <si>
    <t>CAD-1243</t>
  </si>
  <si>
    <t>CAD-1244</t>
  </si>
  <si>
    <t>CAD-1245</t>
  </si>
  <si>
    <t>CAD-1246</t>
  </si>
  <si>
    <t>CAD-1247</t>
  </si>
  <si>
    <t>CAD-1248</t>
  </si>
  <si>
    <t>CAD-1249</t>
  </si>
  <si>
    <t>CAD-1250</t>
  </si>
  <si>
    <t>CAD-1251</t>
  </si>
  <si>
    <t>CAD-1252</t>
  </si>
  <si>
    <t>CAD-1253</t>
  </si>
  <si>
    <t>CAD-1254</t>
  </si>
  <si>
    <t>CAD-1255</t>
  </si>
  <si>
    <t>CAD-1256</t>
  </si>
  <si>
    <t>CAD-1257</t>
  </si>
  <si>
    <t>CAD-1258</t>
  </si>
  <si>
    <t>CAD-1259</t>
  </si>
  <si>
    <t>CAD-1260</t>
  </si>
  <si>
    <t>CAD-1261</t>
  </si>
  <si>
    <t>CAD-1262</t>
  </si>
  <si>
    <t>CAD-1263</t>
  </si>
  <si>
    <t>CAD-1264</t>
  </si>
  <si>
    <t>CAD-1265</t>
  </si>
  <si>
    <t>CAD-1266</t>
  </si>
  <si>
    <t>CAD-1267</t>
  </si>
  <si>
    <t>CAD-1268</t>
  </si>
  <si>
    <t>CAD-1269</t>
  </si>
  <si>
    <t>CAD-1270</t>
  </si>
  <si>
    <t>CAD-1271</t>
  </si>
  <si>
    <t>CAD-1272</t>
  </si>
  <si>
    <t>CAD-1273</t>
  </si>
  <si>
    <t>CAD-1274</t>
  </si>
  <si>
    <t>CAD-1275</t>
  </si>
  <si>
    <t>CAD-1276</t>
  </si>
  <si>
    <t>CAD-1277</t>
  </si>
  <si>
    <t>CAD-1278</t>
  </si>
  <si>
    <t>CAD-1279</t>
  </si>
  <si>
    <t>CAD-1280</t>
  </si>
  <si>
    <t>CAD-1281</t>
  </si>
  <si>
    <t>CAD-1282</t>
  </si>
  <si>
    <t>CAD-1283</t>
  </si>
  <si>
    <t>CAD-1284</t>
  </si>
  <si>
    <t>CAD-1285</t>
  </si>
  <si>
    <t>CAD-1286</t>
  </si>
  <si>
    <t>CAD-1287</t>
  </si>
  <si>
    <t>CAD-1288</t>
  </si>
  <si>
    <t>CAD-1289</t>
  </si>
  <si>
    <t>CAD-1290</t>
  </si>
  <si>
    <t>CAD-1291</t>
  </si>
  <si>
    <t>CAD-1292</t>
  </si>
  <si>
    <t>CAD-1293</t>
  </si>
  <si>
    <t>CAD-1294</t>
  </si>
  <si>
    <t>CAD-1295</t>
  </si>
  <si>
    <t>CAD-1296</t>
  </si>
  <si>
    <t>CAD-1297</t>
  </si>
  <si>
    <t>CAD-1298</t>
  </si>
  <si>
    <t>CAD-1299</t>
  </si>
  <si>
    <t>CAD-1300</t>
  </si>
  <si>
    <t>CAD-1301</t>
  </si>
  <si>
    <t>CAD-1302</t>
  </si>
  <si>
    <t>CAD-1303</t>
  </si>
  <si>
    <t>CAD-1304</t>
  </si>
  <si>
    <t>CAD-1305</t>
  </si>
  <si>
    <t>CAD-1306</t>
  </si>
  <si>
    <t>CAD-1307</t>
  </si>
  <si>
    <t>CAD-1308</t>
  </si>
  <si>
    <t>CAD-1309</t>
  </si>
  <si>
    <t>CAD-1310</t>
  </si>
  <si>
    <t>CAD-1311</t>
  </si>
  <si>
    <t>CAD-1312</t>
  </si>
  <si>
    <t>CAD-1313</t>
  </si>
  <si>
    <t>CAD-1314</t>
  </si>
  <si>
    <t>CAD-1315</t>
  </si>
  <si>
    <t>CAD-1316</t>
  </si>
  <si>
    <t>CAD-1317</t>
  </si>
  <si>
    <t>CAD-1318</t>
  </si>
  <si>
    <t>CAD-1319</t>
  </si>
  <si>
    <t>CAD-1320</t>
  </si>
  <si>
    <t>CAD-1321</t>
  </si>
  <si>
    <t>CAD-1322</t>
  </si>
  <si>
    <t>CAD-1323</t>
  </si>
  <si>
    <t>CAD-1324</t>
  </si>
  <si>
    <t>CAD-1325</t>
  </si>
  <si>
    <t>CAD-1326</t>
  </si>
  <si>
    <t>CAD-1327</t>
  </si>
  <si>
    <t>CAD-1328</t>
  </si>
  <si>
    <t>CAD-1329</t>
  </si>
  <si>
    <t>CAD-1330</t>
  </si>
  <si>
    <t>CAD-1331</t>
  </si>
  <si>
    <t>CAD-1332</t>
  </si>
  <si>
    <t>CAD-1333</t>
  </si>
  <si>
    <t>CAD-1334</t>
  </si>
  <si>
    <t>CAD-1335</t>
  </si>
  <si>
    <t>CAD-1336</t>
  </si>
  <si>
    <t>CAD-1337</t>
  </si>
  <si>
    <t>CAD-1338</t>
  </si>
  <si>
    <t>CAD-1339</t>
  </si>
  <si>
    <t>CAD-1340</t>
  </si>
  <si>
    <t>CAD-1341</t>
  </si>
  <si>
    <t>CAD-1342</t>
  </si>
  <si>
    <t>CAD-1343</t>
  </si>
  <si>
    <t>CAD-1344</t>
  </si>
  <si>
    <t>CAD-1345</t>
  </si>
  <si>
    <t>CAD-1346</t>
  </si>
  <si>
    <t>CAD-1347</t>
  </si>
  <si>
    <t>CAD-1348</t>
  </si>
  <si>
    <t>CAD-1349</t>
  </si>
  <si>
    <t>CAD-1350</t>
  </si>
  <si>
    <t>CAD-1351</t>
  </si>
  <si>
    <t>CAD-1352</t>
  </si>
  <si>
    <t>CAD-1353</t>
  </si>
  <si>
    <t>CAD-1354</t>
  </si>
  <si>
    <t>CAD-1355</t>
  </si>
  <si>
    <t>CAD-1356</t>
  </si>
  <si>
    <t>CAD-1357</t>
  </si>
  <si>
    <t>CAD-1358</t>
  </si>
  <si>
    <t>CAD-1359</t>
  </si>
  <si>
    <t>CAD-1360</t>
  </si>
  <si>
    <t>CAD-1361</t>
  </si>
  <si>
    <t>CAD-1362</t>
  </si>
  <si>
    <t>CAD-1363</t>
  </si>
  <si>
    <t>CAD-1364</t>
  </si>
  <si>
    <t>CAD-1365</t>
  </si>
  <si>
    <t>CAD-1366</t>
  </si>
  <si>
    <t>CAD-1367</t>
  </si>
  <si>
    <t>CAD-1368</t>
  </si>
  <si>
    <t>CAD-1369</t>
  </si>
  <si>
    <t>CAD-1370</t>
  </si>
  <si>
    <t>CAD-1371</t>
  </si>
  <si>
    <t>CAD-1372</t>
  </si>
  <si>
    <t>CAD-1373</t>
  </si>
  <si>
    <t>CAD-1374</t>
  </si>
  <si>
    <t>CAD-1375</t>
  </si>
  <si>
    <t>CAD-1376</t>
  </si>
  <si>
    <t>CAD-1377</t>
  </si>
  <si>
    <t>CAD-1378</t>
  </si>
  <si>
    <t>CAD-1379</t>
  </si>
  <si>
    <t>CAD-1380</t>
  </si>
  <si>
    <t>CAD-1381</t>
  </si>
  <si>
    <t>CAD-1382</t>
  </si>
  <si>
    <t>CAD-1383</t>
  </si>
  <si>
    <t>CAD-1384</t>
  </si>
  <si>
    <t>CAD-1385</t>
  </si>
  <si>
    <t>CAD-1386</t>
  </si>
  <si>
    <t>CAD-1387</t>
  </si>
  <si>
    <t>CAD-1388</t>
  </si>
  <si>
    <t>CAD-1389</t>
  </si>
  <si>
    <t>CAD-1390</t>
  </si>
  <si>
    <t>CAD-1391</t>
  </si>
  <si>
    <t>CAD-1392</t>
  </si>
  <si>
    <t>CAD-1393</t>
  </si>
  <si>
    <t>CAD-1394</t>
  </si>
  <si>
    <t>CAD-1395</t>
  </si>
  <si>
    <t>CAD-1396</t>
  </si>
  <si>
    <t>CAD-1397</t>
  </si>
  <si>
    <t>CAD-1398</t>
  </si>
  <si>
    <t>CAD-1399</t>
  </si>
  <si>
    <t>CAD-1400</t>
  </si>
  <si>
    <t>CAD-1401</t>
  </si>
  <si>
    <t>CAD-1402</t>
  </si>
  <si>
    <t>CAD-1403</t>
  </si>
  <si>
    <t>CAD-1404</t>
  </si>
  <si>
    <t>CAD-1405</t>
  </si>
  <si>
    <t>CAD-1406</t>
  </si>
  <si>
    <t>CAD-1407</t>
  </si>
  <si>
    <t>CAD-1408</t>
  </si>
  <si>
    <t>CAD-1409</t>
  </si>
  <si>
    <t>CAD-1410</t>
  </si>
  <si>
    <t>CAD-1411</t>
  </si>
  <si>
    <t>CAD-1412</t>
  </si>
  <si>
    <t>CAD-1413</t>
  </si>
  <si>
    <t>CAD-1414</t>
  </si>
  <si>
    <t>CAD-1415</t>
  </si>
  <si>
    <t>CAD-1416</t>
  </si>
  <si>
    <t>CAD-1417</t>
  </si>
  <si>
    <t>CAD-1418</t>
  </si>
  <si>
    <t>CAD-1419</t>
  </si>
  <si>
    <t>CAD-1420</t>
  </si>
  <si>
    <t>CAD-1421</t>
  </si>
  <si>
    <t>CAD-1422</t>
  </si>
  <si>
    <t>CAD-1423</t>
  </si>
  <si>
    <t>CAD-1424</t>
  </si>
  <si>
    <t>CAD-1425</t>
  </si>
  <si>
    <t>CAD-1426</t>
  </si>
  <si>
    <t>CAD-1427</t>
  </si>
  <si>
    <t>CAD-1428</t>
  </si>
  <si>
    <t>CAD-1429</t>
  </si>
  <si>
    <t>CAD-1430</t>
  </si>
  <si>
    <t>CAD-1431</t>
  </si>
  <si>
    <t>CAD-1432</t>
  </si>
  <si>
    <t>CAD-1433</t>
  </si>
  <si>
    <t>CAD-1434</t>
  </si>
  <si>
    <t>CAD-1435</t>
  </si>
  <si>
    <t>CAD-1436</t>
  </si>
  <si>
    <t>CAD-1437</t>
  </si>
  <si>
    <t>CAD-1438</t>
  </si>
  <si>
    <t>CAD-1439</t>
  </si>
  <si>
    <t>CAD-1440</t>
  </si>
  <si>
    <t>CAD-1441</t>
  </si>
  <si>
    <t>CAD-1442</t>
  </si>
  <si>
    <t>CAD-1443</t>
  </si>
  <si>
    <t>CAD-1444</t>
  </si>
  <si>
    <t>CAD-1445</t>
  </si>
  <si>
    <t>CAD-1446</t>
  </si>
  <si>
    <t>CAD-1447</t>
  </si>
  <si>
    <t>CAD-1448</t>
  </si>
  <si>
    <t>CAD-1449</t>
  </si>
  <si>
    <t>CAD-1450</t>
  </si>
  <si>
    <t>CAD-1451</t>
  </si>
  <si>
    <t>CAD-1452</t>
  </si>
  <si>
    <t>CAD-1453</t>
  </si>
  <si>
    <t>CAD-1454</t>
  </si>
  <si>
    <t>CAD-1455</t>
  </si>
  <si>
    <t>CAD-1456</t>
  </si>
  <si>
    <t>CAD-1457</t>
  </si>
  <si>
    <t>CAD-1458</t>
  </si>
  <si>
    <t>CAD-1459</t>
  </si>
  <si>
    <t>CAD-1460</t>
  </si>
  <si>
    <t>CAD-1461</t>
  </si>
  <si>
    <t>CAD-1462</t>
  </si>
  <si>
    <t>CAD-1463</t>
  </si>
  <si>
    <t>CAD-1464</t>
  </si>
  <si>
    <t>CAD-1465</t>
  </si>
  <si>
    <t>CAD-1466</t>
  </si>
  <si>
    <t>CAD-1467</t>
  </si>
  <si>
    <t>CAD-1468</t>
  </si>
  <si>
    <t>CAD-1469</t>
  </si>
  <si>
    <t>CAD-1470</t>
  </si>
  <si>
    <t>CAD-1471</t>
  </si>
  <si>
    <t>CAD-1472</t>
  </si>
  <si>
    <t>CAD-1473</t>
  </si>
  <si>
    <t>CAD-1474</t>
  </si>
  <si>
    <t>CAD-1475</t>
  </si>
  <si>
    <t>CAD-1476</t>
  </si>
  <si>
    <t>CAD-1477</t>
  </si>
  <si>
    <t>CAD-1478</t>
  </si>
  <si>
    <t>CAD-1479</t>
  </si>
  <si>
    <t>CAD-1480</t>
  </si>
  <si>
    <t>CAD-1481</t>
  </si>
  <si>
    <t>CAD-1482</t>
  </si>
  <si>
    <t>CAD-1483</t>
  </si>
  <si>
    <t>CAD-1484</t>
  </si>
  <si>
    <t>CAD-1485</t>
  </si>
  <si>
    <t>CAD-1486</t>
  </si>
  <si>
    <t>CAD-1487</t>
  </si>
  <si>
    <t>CAD-1488</t>
  </si>
  <si>
    <t>CAD-1489</t>
  </si>
  <si>
    <t>CAD-1490</t>
  </si>
  <si>
    <t>CAD-1491</t>
  </si>
  <si>
    <t>CAD-1492</t>
  </si>
  <si>
    <t>CAD-1493</t>
  </si>
  <si>
    <t>CAD-1494</t>
  </si>
  <si>
    <t>CAD-1495</t>
  </si>
  <si>
    <t>CAD-1496</t>
  </si>
  <si>
    <t>CAD-1497</t>
  </si>
  <si>
    <t>CAD-1498</t>
  </si>
  <si>
    <t>CAD-1499</t>
  </si>
  <si>
    <t>CAD-1500</t>
  </si>
  <si>
    <t>CAD-1501</t>
  </si>
  <si>
    <t>CAD-1502</t>
  </si>
  <si>
    <t>CAD-1503</t>
  </si>
  <si>
    <t>CAD-1504</t>
  </si>
  <si>
    <t>CAD-1505</t>
  </si>
  <si>
    <t>CAD-1506</t>
  </si>
  <si>
    <t>CAD-1507</t>
  </si>
  <si>
    <t>CAD-1508</t>
  </si>
  <si>
    <t>CAD-1509</t>
  </si>
  <si>
    <t>CAD-1510</t>
  </si>
  <si>
    <t>CAD-1512</t>
  </si>
  <si>
    <t>CAD-1513</t>
  </si>
  <si>
    <t>CAD-1514</t>
  </si>
  <si>
    <t>CAD-1515</t>
  </si>
  <si>
    <t>CAD-1516</t>
  </si>
  <si>
    <t>CAD-1517</t>
  </si>
  <si>
    <t>CAD-1518</t>
  </si>
  <si>
    <t>CAD-1519</t>
  </si>
  <si>
    <t>CAD-1520</t>
  </si>
  <si>
    <t>CAD-1521</t>
  </si>
  <si>
    <t>CAD-1522</t>
  </si>
  <si>
    <t>CAD-1523</t>
  </si>
  <si>
    <t>CAD-1524</t>
  </si>
  <si>
    <t>CAD-1525</t>
  </si>
  <si>
    <t>CAD-1526</t>
  </si>
  <si>
    <t>CAD-1527</t>
  </si>
  <si>
    <t>CAD-1528</t>
  </si>
  <si>
    <t>CAD-1529</t>
  </si>
  <si>
    <t>CAD-1530</t>
  </si>
  <si>
    <t>CAD-1531</t>
  </si>
  <si>
    <t>CAD-1532</t>
  </si>
  <si>
    <t>CAD-1533</t>
  </si>
  <si>
    <t>CAD-1534</t>
  </si>
  <si>
    <t>CAD-1535</t>
  </si>
  <si>
    <t>CAD-1536</t>
  </si>
  <si>
    <t>CAD-1537</t>
  </si>
  <si>
    <t>CAD-1538</t>
  </si>
  <si>
    <t>CAD-1539</t>
  </si>
  <si>
    <t>CAD-1540</t>
  </si>
  <si>
    <t>CAD-1541</t>
  </si>
  <si>
    <t>CAD-1542</t>
  </si>
  <si>
    <t>CAD-1543</t>
  </si>
  <si>
    <t>CAD-1544</t>
  </si>
  <si>
    <t>Not answered</t>
  </si>
  <si>
    <t>Existing</t>
  </si>
  <si>
    <t>City</t>
  </si>
  <si>
    <t xml:space="preserve">Allow for automated or set expiration times </t>
  </si>
  <si>
    <t>The system performs Police, EMS and Fire resource dispatching concurrently.</t>
  </si>
  <si>
    <t>The system performs Police, EMS and Fire resource dispatching concurrently from any single workstation.</t>
  </si>
  <si>
    <t>Any authorized user can perform Police, EMS and Fire resource dispatching concurrently from any single workstation.</t>
  </si>
  <si>
    <t>Police response area(s)</t>
  </si>
  <si>
    <t>The program presents the call taker with a structured, Police approved set of questions that may be asked during the call taking process.</t>
  </si>
  <si>
    <t>The status of “arrive dangerous scene” is provided to indicate that the unit has arrived and is waiting for Police or others to secure the scene before proceeding.</t>
  </si>
  <si>
    <t>The system performs Police discipline resource dispatching.</t>
  </si>
  <si>
    <t>The system handles multiple disciplines, e.g., EMS, Fire, Police.</t>
  </si>
  <si>
    <t>Replaced Law Enforcement with Police</t>
  </si>
  <si>
    <t>Replaced Agency with City.</t>
  </si>
  <si>
    <t>There is no limit to the number of active administrative workstations as long as the City is licensed for those workstations.</t>
  </si>
  <si>
    <t>Operation status monitors can be configured to display CAD screens/modules as determined by the City.</t>
  </si>
  <si>
    <t>The system provides the ability to assign security based on City.</t>
  </si>
  <si>
    <t>The system notifies the authorized users that are defined by the City when a user is locked out for invalid login attempts.</t>
  </si>
  <si>
    <t xml:space="preserve">The system is capable of integrating the password requirements related to access of other City operated networks, servers, and applications. </t>
  </si>
  <si>
    <t>All documentation and reference material will be updated with each version release and provided to the City.</t>
  </si>
  <si>
    <t>The proposer will perform an evaluation, and include recommendations, of the City's current equipment (such as UPS, hardware and console set ups) to ensure compatibility.</t>
  </si>
  <si>
    <t>Hot keys can be defined by the City to perform any CAD command.</t>
  </si>
  <si>
    <t>The system allows the City to maintain and update the US DOT Emergency Response Guide (ERG) application as needed.</t>
  </si>
  <si>
    <t>Incident Number (City Number)</t>
  </si>
  <si>
    <t>Include City indicator in incident and report number.</t>
  </si>
  <si>
    <t>All queries and reports may be displayed in upper case at the City's discretion.</t>
  </si>
  <si>
    <t>Where applicable, default information based on the current user is pre-filled in appropriate fields, e.g. City name/ID.</t>
  </si>
  <si>
    <t>The system supports multiple City incident number formats.</t>
  </si>
  <si>
    <t>City incident numbers</t>
  </si>
  <si>
    <t>City case or report numbers</t>
  </si>
  <si>
    <t>The system provides an SOG module in which various City policies and procedures can be attached.</t>
  </si>
  <si>
    <t>The ability to restrict messaging at the City's discretion, including MDT-based messages.</t>
  </si>
  <si>
    <t>Audio and visual message alerts are City definable.</t>
  </si>
  <si>
    <t xml:space="preserve">Rotation plans can be based on a rotation cycle per unit as defined by the City.  </t>
  </si>
  <si>
    <t>Change City response plans (e.g. beat configuration)</t>
  </si>
  <si>
    <t>Display unit status by City</t>
  </si>
  <si>
    <t>The order of fields in the event entry form is able to be configured by the City based on local business practices</t>
  </si>
  <si>
    <t xml:space="preserve">The system will only generate one City incident number even if multiple units from that City were dispatched on the event.  </t>
  </si>
  <si>
    <t>For single events that require multiple case numbers for an City a unique event type can be attached for each case number assigned.</t>
  </si>
  <si>
    <t>The City may define the reset date for the event numbering to occur.</t>
  </si>
  <si>
    <t>The system can be configured so that the City incident numbers automatically reset at the end of the year.</t>
  </si>
  <si>
    <t>The system can be configured so that the City case numbers automatically reset at the end of the year.</t>
  </si>
  <si>
    <t>Incident numbers can be City specific.</t>
  </si>
  <si>
    <t>Case numbers can be City specific.</t>
  </si>
  <si>
    <t>An authorized user can designate an event type to require multiple (City) discipline response.</t>
  </si>
  <si>
    <t>Map display icons for unit types can be City specific (e.g. City A squads are blue, City B squads are green)</t>
  </si>
  <si>
    <t>The unit disposition codes are created and maintained by the City.</t>
  </si>
  <si>
    <t>The system allows the City the ability to accurately record and report on total response time beginning with the initial contact with the communications centre and terminating when the emergency unit(s) arrive on scene.</t>
  </si>
  <si>
    <t>By City</t>
  </si>
  <si>
    <t>The system supports multiple case or report number formats for the City.</t>
  </si>
  <si>
    <t>The system integrates with the City's ESRI system.</t>
  </si>
  <si>
    <t>Map symbology can be defined and changed by the City.</t>
  </si>
  <si>
    <t>During event entry once the location is verified the integrated map will center the map focus on the location and zoom to an extent specified by the City.</t>
  </si>
  <si>
    <t>The vendor provided mapping system utilizes a built in import utility for ESRI format GIS data that will be maintained and provided by the City's GIS department.</t>
  </si>
  <si>
    <t>GIS files can be imported to CAD by City using the built in utilities.</t>
  </si>
  <si>
    <t>Any Federal and/or State mandate to move mapping processes to require recognition of and location determination utilizing United States National Grid standards, the software/installation/effort required to meet such a mandate will be provided to the City at no cost to them.</t>
  </si>
  <si>
    <t>The map zoom levels are defined by the City.</t>
  </si>
  <si>
    <t>The system provides seamless access to geographic information from a ARC GIS server or map server that is outside of the City's jurisdiction.</t>
  </si>
  <si>
    <t>The system will display an alert for any street closure within a radius of an active event.  The radius is determined by the City.</t>
  </si>
  <si>
    <t>Station boundaries</t>
  </si>
  <si>
    <t>Jurisdictional boundaries</t>
  </si>
  <si>
    <t>Reporting districts</t>
  </si>
  <si>
    <t>Response zones</t>
  </si>
  <si>
    <t>Precincts</t>
  </si>
  <si>
    <t>The system is capable of importing geographic boundary information from GIS and other geographic data sources.</t>
  </si>
  <si>
    <t>This imported geographical data includes, but is not limited to:</t>
  </si>
  <si>
    <t>Set time</t>
  </si>
  <si>
    <t>The operator can zoom to a unit's location from the command line.</t>
  </si>
  <si>
    <t>There is no limit to the number of symbols that can be used in the system.</t>
  </si>
  <si>
    <t>The associated status screen can be configured to reflect span of control limitations e.g., display of zone 1 law units, display of EMS units only.</t>
  </si>
  <si>
    <t>Actions that may require a significant amount of background processing time to complete, e.g. logging on or off a shift of units, sending out a multi-user page, will not tie up the workstation performing the action for the duration of processing.</t>
  </si>
  <si>
    <t>Actions that result in information transmission to multiple individuals or units supports simultaneous distribution of information, e.g. pager, e-mail, printout.</t>
  </si>
  <si>
    <t>The system provides the ability to print to rip and run printers remotely connected to the network.</t>
  </si>
  <si>
    <t>The system supports the resetting of the operating mode of a CAD workstation from the production system to the training system without requiring a restart of the server/system, log off / log on of the workstation.</t>
  </si>
  <si>
    <t>The system supports the resetting of the operating mode of a CAD workstation from the training system to the production system without requiring a restart of the server/system, log off / log on of the workstation.</t>
  </si>
  <si>
    <t>Security settings for all applications (e.g., CAD, Mobile) are maintained in a single, central security control panel for the system.</t>
  </si>
  <si>
    <t>All default accounts for the CAD and mobile applications are able to be disabled.</t>
  </si>
  <si>
    <t>The system allows an authorized user to prompt a user for a password change next time they log on.</t>
  </si>
  <si>
    <t>The CAD system provides a general notepad capability accessible to all authorized users across all applications.</t>
  </si>
  <si>
    <t>Operations instructions, including backup and recovery.</t>
  </si>
  <si>
    <t>Maintenance procedures.</t>
  </si>
  <si>
    <t>Operating system manuals.</t>
  </si>
  <si>
    <t>Any additional documentation as may be requested by the City that is applicable to the proposed system.</t>
  </si>
  <si>
    <t>Manuals to all interfaces.</t>
  </si>
  <si>
    <t>All original documentation supplied by equipment manufacturers (if the vendor is providing hardware).</t>
  </si>
  <si>
    <t>A data dictionary (for query generation/use).</t>
  </si>
  <si>
    <t>The system can operate in a closed network with the appropriate security.</t>
  </si>
  <si>
    <t>The system proposed is capable of a wide range of networking and communications options including LAN and WAN.</t>
  </si>
  <si>
    <t>The proposed system allows network monitoring utilizing Simple Network Management Protocol (SNMP) protocol according to enterprise standards as applied by the Agency.</t>
  </si>
  <si>
    <t>SNMP</t>
  </si>
  <si>
    <t>Simple Network Management Protocol</t>
  </si>
  <si>
    <t>The system supports a browser based interface.</t>
  </si>
  <si>
    <t>The system provides the same level of user-associated security through the browser based interfaces as with local client logons.</t>
  </si>
  <si>
    <t>Updated system data is available without requiring a workstation "logoff and logon".</t>
  </si>
  <si>
    <t>An indicator will be activated on the workstation notifying the user that there are unread messages available for viewing.</t>
  </si>
  <si>
    <t>The system provides adequate safeguards to ensure that simultaneous changes to data do not overwrite one another without notification and authorization.</t>
  </si>
  <si>
    <t>Navigate to various panels/windows of the system via 'tabs'.</t>
  </si>
  <si>
    <t>The system provides the ability to support electronic redaction of certain report information.</t>
  </si>
  <si>
    <t>Beats</t>
  </si>
  <si>
    <t>Battalion areas</t>
  </si>
  <si>
    <t>District areas</t>
  </si>
  <si>
    <t>At a position with mapping, the system accepts a location in the form of X / Y coordinate via keyboard input for display on the map.</t>
  </si>
  <si>
    <t>Not Needed</t>
  </si>
  <si>
    <t>The system meets CJIS Security Policy requirements.</t>
  </si>
  <si>
    <t xml:space="preserve">The system provides security to ensure that fire and EMS personnel do not have access to law incidents when CJIS data is restricted to only Police user access. </t>
  </si>
  <si>
    <t xml:space="preserve">Passwords are comprised of 8 to 16 characters, numerics and special characters as defined by an authorized user. </t>
  </si>
  <si>
    <t>The system is capable of handling a minimum of 999 stations within a discipline.</t>
  </si>
  <si>
    <t>The system is capable of handling a minimum of 9999 units within a discipline.</t>
  </si>
  <si>
    <t>In the context of this section, 'workstation' refers to any CAD dispatch or admin workstation.</t>
  </si>
  <si>
    <t>Relational database are SQL compliant.</t>
  </si>
  <si>
    <t>The system documents all changes and supplemental information in the event history.</t>
  </si>
  <si>
    <t>Each cloned incident has its own unique CAD event number.</t>
  </si>
  <si>
    <t>The system provides the call taker with a visual indicator if a call for service type has an associated questionnaire.</t>
  </si>
  <si>
    <t>The system notifies the unit when stacked events have been assigned.</t>
  </si>
  <si>
    <t>If all units are removed from an event before it is cleared then the original event is placed back in the pending events list.</t>
  </si>
  <si>
    <t>All Police, Fire or EMS unit activity is captured in a unit history database.</t>
  </si>
  <si>
    <t>The system performs resource dispatching for a minimum of 10 disciplines concurrently.</t>
  </si>
  <si>
    <t>The system performs resource dispatching for a minimum of 10 disciplines concurrently from a single workstation.</t>
  </si>
  <si>
    <t>Vanity Addresses (Psuedo Address)</t>
  </si>
  <si>
    <t>Honorary Street</t>
  </si>
  <si>
    <t>Pole Addresses</t>
  </si>
  <si>
    <t>Safe Passages</t>
  </si>
  <si>
    <t>Street numeric address (include the 1/2 descriptor,  e.g., 100 1/2 Main Street)</t>
  </si>
  <si>
    <t>System should have the ability to disable command line prompting by user.</t>
  </si>
  <si>
    <t xml:space="preserve">Query Boat </t>
  </si>
  <si>
    <t>The system provides an anonymous button which when activated by the call taker it hides all caller information from the event entry screen.</t>
  </si>
  <si>
    <t>Information hidden by anonymous button is accessible by an authorized user.</t>
  </si>
  <si>
    <t>Field labels within the event entry screen can be configured by a system administrator.</t>
  </si>
  <si>
    <t>Window panel names can be configurable by a system administrator.</t>
  </si>
  <si>
    <t>Authority to update GIS data is defined by System Administrator.</t>
  </si>
  <si>
    <t>#</t>
  </si>
  <si>
    <t>Tab</t>
  </si>
  <si>
    <t>Comment</t>
  </si>
  <si>
    <t>Joe Kezon indicated not needed for GIS-94, 97, 98, 99 all related to geo-fencing; changed to advantageous based on comments from meetings which indicated some interest.</t>
  </si>
  <si>
    <t>Importance was not completed so I input advantageous for all.</t>
  </si>
  <si>
    <t>Select from Drop Down List</t>
  </si>
  <si>
    <t>Vendor Work Area</t>
  </si>
  <si>
    <t>The system will notify a dispatcher when they attempt to dispatch a unit that they are not controlling.</t>
  </si>
  <si>
    <t>The system will notify a controlling dispatcher that another dispatch group has dispatched a unit in which they are controlling.</t>
  </si>
  <si>
    <t>When another dispatcher dispatches a unit in which they are not controlling, when the unit clears that event, the unit will be automatically transferred back to the available unit list of the original dispatcher it was assigned.</t>
  </si>
  <si>
    <t>The system allows a user to set a timer for a unit for a specific period of time even if that unit changes their status.</t>
  </si>
  <si>
    <t>The system can display locations identified as dangerous buildings as premise hazards.</t>
  </si>
  <si>
    <t>The system will warn the dispatcher if a unit advises that it is transporting to a hospital that is on diversion status when they put the unit enroute to that location.</t>
  </si>
  <si>
    <t xml:space="preserve">The system allows a CAD user to query a list of hospitals that are on diversion status. </t>
  </si>
  <si>
    <t xml:space="preserve">The system allows a mobile user to query a list of hospitals that are on diversion status. </t>
  </si>
  <si>
    <t xml:space="preserve">The system will warn a mobile unit if the unit attempts to change their status to transport to a hospital that is on diversion status. </t>
  </si>
  <si>
    <t>The system is capable of tracking of hospital availability/status: (e.g., available, busy, closed)</t>
  </si>
  <si>
    <t>Busy</t>
  </si>
  <si>
    <t>Closed</t>
  </si>
  <si>
    <t>The system is capable of recommending the closest hospital based on geography.</t>
  </si>
  <si>
    <t>The system is capable of recommending the closest hospital based on a special purpose (e.g. burn, trauma)</t>
  </si>
  <si>
    <t>The CAD system is ADA compliant.</t>
  </si>
  <si>
    <t>The system allows a CAD user to attach a picture to a message and send it to a mobile data user.</t>
  </si>
  <si>
    <t>The system allows a CAD user to attach a video clip and send it to a mobile data user.</t>
  </si>
  <si>
    <t>The system allows a CAD user to attach electronic media and send it to a mobile data user.</t>
  </si>
  <si>
    <t>The system is capable of displaying units status by type (e.g. Engines, Trucks, Ambulances) in a bar chart form displaying each type and how many of each are available.</t>
  </si>
  <si>
    <t>The system allows for multiple types of premise information to be attached to a single location.</t>
  </si>
  <si>
    <t>Com-320</t>
  </si>
  <si>
    <t>Vanity Address</t>
  </si>
  <si>
    <t>The use of a pseudo address typically for marketing reasons in place of the standard street address (e.g. 1 Financial Plaza vs. 440 S. LaSalle Street)</t>
  </si>
  <si>
    <t>Street numeric address (include .5 descriptor, e.g. 100.5 Main Street)</t>
  </si>
  <si>
    <t>Geographical areas designated as Student safety zone routes near schools and parks that have increased penalties for serious weapon and gun-related offenses.</t>
  </si>
  <si>
    <t>CAD-1511</t>
  </si>
  <si>
    <t>Number of Advantageous</t>
  </si>
  <si>
    <t>Advantageous - Not Answered</t>
  </si>
  <si>
    <t>Advantageous - Function Available</t>
  </si>
  <si>
    <t>Advantageous - Function Not Available</t>
  </si>
  <si>
    <t>Advantageous - Exception</t>
  </si>
  <si>
    <r>
      <t xml:space="preserve">The system complies with relevant sections of the NENA Technical Standards Document 08-003, </t>
    </r>
    <r>
      <rPr>
        <i/>
        <sz val="10"/>
        <rFont val="Arial"/>
        <family val="2"/>
      </rPr>
      <t>Detailed Functional and Interface Standards for the NENA i3 Solution</t>
    </r>
    <r>
      <rPr>
        <sz val="10"/>
        <rFont val="Arial"/>
        <family val="2"/>
      </rPr>
      <t>.</t>
    </r>
  </si>
  <si>
    <r>
      <t>The system has the following, standard Windows</t>
    </r>
    <r>
      <rPr>
        <vertAlign val="superscript"/>
        <sz val="10"/>
        <rFont val="Arial"/>
        <family val="2"/>
      </rPr>
      <t>TM</t>
    </r>
    <r>
      <rPr>
        <sz val="10"/>
        <rFont val="Arial"/>
        <family val="2"/>
      </rPr>
      <t>-like functionalities:</t>
    </r>
  </si>
  <si>
    <t>An operator can copy and paste from the notepad to a narrative of an incident record.</t>
  </si>
  <si>
    <r>
      <t>The system allows users to view other disciplines</t>
    </r>
    <r>
      <rPr>
        <sz val="10"/>
        <color rgb="FFFF0000"/>
        <rFont val="Arial"/>
        <family val="2"/>
      </rPr>
      <t>'</t>
    </r>
    <r>
      <rPr>
        <sz val="10"/>
        <rFont val="Arial"/>
        <family val="2"/>
      </rPr>
      <t xml:space="preserve"> pending events that are beyond their span of control (i.e. police dispatcher viewing fire events) even though they are not their primary dispatcher.</t>
    </r>
  </si>
  <si>
    <r>
      <t></t>
    </r>
    <r>
      <rPr>
        <sz val="10"/>
        <rFont val="Arial"/>
        <family val="2"/>
      </rPr>
      <t>Benchmarks can be organized for ease of use by displaying associated benchmarks in the same drop down list.</t>
    </r>
  </si>
  <si>
    <t>Create an event and display it in the pending event list using only event type, valid location, and an optional comment</t>
  </si>
  <si>
    <t>All GIS related files can be maintained by the City.</t>
  </si>
  <si>
    <t>The system utilizes Illinois State Plain East Projection in North American Datum of 1983 (NAD83).</t>
  </si>
  <si>
    <t>The system supports seamless integration with current release of Pictometry Connect.</t>
  </si>
  <si>
    <t>The system requires the use of hardened passwords (e.g. minimum # of, and including, special characters).</t>
  </si>
  <si>
    <t>Any valid data field in any application record</t>
  </si>
  <si>
    <t>Ability to search messages</t>
  </si>
  <si>
    <t>Ability to sort messages</t>
  </si>
  <si>
    <t>Free text narrative</t>
  </si>
  <si>
    <t>Ability to attach ANY type of file (e.g., PDF, image, audio)</t>
  </si>
  <si>
    <t>Note or message type</t>
  </si>
  <si>
    <t>Expiration date</t>
  </si>
  <si>
    <t>The system allows for a single user logon that provides access to various profiles based on assignment (call taker, police dispatcher, fire dispatcher, supervisor, etc.).</t>
  </si>
  <si>
    <t>A unique user ID</t>
  </si>
  <si>
    <t>A password that is not displayed when entered</t>
  </si>
  <si>
    <t>Hardware has a minimum up time of 99.999%.</t>
  </si>
  <si>
    <t>User definable information type</t>
  </si>
  <si>
    <t>Ability to assign an expiration date</t>
  </si>
  <si>
    <t>Ability to select which disciplines can view the record (e.g., Fire, Law)</t>
  </si>
  <si>
    <t>The ability to assign priorities to the alert / hazard types</t>
  </si>
  <si>
    <t>Ability to select which disciplines can view the hazard (i.e., All, Fire, Law, EMS)</t>
  </si>
  <si>
    <t>select a specific record from the list</t>
  </si>
  <si>
    <t>displayed as a list of all records matching the search criteria</t>
  </si>
  <si>
    <t>print the results on a network printer</t>
  </si>
  <si>
    <t>User ID of each individual dispatching units, adding information or making other changes to the event, and associated time stamp information</t>
  </si>
  <si>
    <t>Automatically generated date and time stamp indicating when any Premises History information was viewed</t>
  </si>
  <si>
    <t>Automatically generated date and time stamp indicating when the event was selected or viewed by a dispatcher</t>
  </si>
  <si>
    <t>Automatically generated date and time stamp of entry into the system</t>
  </si>
  <si>
    <t>Automatically generated date and time stamp indicating when any Premises Hazard Information was viewed</t>
  </si>
  <si>
    <t>Free-form text (with word-wrap) entered at the time the event was created</t>
  </si>
  <si>
    <t>The final event type at the time the event is closed</t>
  </si>
  <si>
    <t>Transmit all entered data from the duplicate event to the original event (if open) and notify the dispatcher of the original event that supplementary data has been entered</t>
  </si>
  <si>
    <t>Enter the current event as a new event</t>
  </si>
  <si>
    <t>Update the status of the dispatched units in all map windows</t>
  </si>
  <si>
    <t>Start the status timers for the dispatched units</t>
  </si>
  <si>
    <t>Log the units dispatched in the event history</t>
  </si>
  <si>
    <t>Create or update the appropriate unit history record(s)</t>
  </si>
  <si>
    <t>Time stamp all key event actions</t>
  </si>
  <si>
    <t>Send call information to MDD, should unit having MDD be dispatched</t>
  </si>
  <si>
    <t>Generate required tones via tone encoder</t>
  </si>
  <si>
    <t>Send call information to fire station(s) alerting system</t>
  </si>
  <si>
    <t>Generate/send rip and run information to involved units and/or stations</t>
  </si>
  <si>
    <t>Special skills required (e.g. Spanish speaking individual, certified paramedic, etc.) for personnel assigned to the unit</t>
  </si>
  <si>
    <t>Defined responses, including variations by time of day</t>
  </si>
  <si>
    <t>Specific units</t>
  </si>
  <si>
    <t>Specific unit order based on event type</t>
  </si>
  <si>
    <t>Special equipment associated with the unit</t>
  </si>
  <si>
    <t>Geographic coordinates, e.g., lat / long, X / Y</t>
  </si>
  <si>
    <t>Building foot prints can be color coded to denote building type (e.g. high rise, residential, business).</t>
  </si>
  <si>
    <t>There are pending events</t>
  </si>
  <si>
    <t>The workstation is the only one assigned to a dispatch group</t>
  </si>
  <si>
    <t>If they are the last call taker</t>
  </si>
  <si>
    <t>There are stacked events waiting to be handled</t>
  </si>
  <si>
    <t>There are active events assigned to that dispatcher or dispatch group</t>
  </si>
  <si>
    <t>Terminal ID</t>
  </si>
  <si>
    <t>System time of the activity</t>
  </si>
  <si>
    <t>System date of the activity</t>
  </si>
  <si>
    <t>The call taker indicated the event was ready for dispatch</t>
  </si>
  <si>
    <t>The call was shipped to pending or available for viewing in the pending window</t>
  </si>
  <si>
    <t>The time units were recommended for the event</t>
  </si>
  <si>
    <t>The time each unit acknowledges the event</t>
  </si>
  <si>
    <t>The time each unit was dispatched to an event</t>
  </si>
  <si>
    <t>The time each units radio encoder tones were sent</t>
  </si>
  <si>
    <t>The time the station alerting was sent</t>
  </si>
  <si>
    <t>The time each unit is enroute to an event</t>
  </si>
  <si>
    <t>The number of unit personnel</t>
  </si>
  <si>
    <t>The time each unit arrives at the event</t>
  </si>
  <si>
    <t>The crew is at the patient</t>
  </si>
  <si>
    <t>The time each unit clears from the event</t>
  </si>
  <si>
    <t>Each status change or location change of each unit at an event</t>
  </si>
  <si>
    <t>Each change or addition made to an event</t>
  </si>
  <si>
    <t>The time each unit begins transport.</t>
  </si>
  <si>
    <t>The time each unit arrives at the hospital</t>
  </si>
  <si>
    <t>The time the event is declared "under control"</t>
  </si>
  <si>
    <t>The time any user defined status change is made</t>
  </si>
  <si>
    <t>Any note or narrative added to an event</t>
  </si>
  <si>
    <t>Any benchmark is added to an event</t>
  </si>
  <si>
    <t>Any notification is added to an event</t>
  </si>
  <si>
    <t>Field order</t>
  </si>
  <si>
    <t>Sort criteria</t>
  </si>
  <si>
    <t>Color</t>
  </si>
  <si>
    <t>Number of columns</t>
  </si>
  <si>
    <t>Filtering of data</t>
  </si>
  <si>
    <t>Window size</t>
  </si>
  <si>
    <t>Highly Advantageous</t>
  </si>
  <si>
    <t>An event may be closed after creation and without joining a pending event queue. This event requires no response. It is being entered into the system for statistical purposes.</t>
  </si>
  <si>
    <t>RFP for Computer Aided Dispatch Software, Hardware, and Implementation and Maintenance Services</t>
  </si>
  <si>
    <r>
      <rPr>
        <b/>
        <sz val="11"/>
        <color theme="1"/>
        <rFont val="Calibri"/>
        <family val="2"/>
      </rPr>
      <t>City of Chicago Office of Emergency Management and Communication</t>
    </r>
    <r>
      <rPr>
        <b/>
        <sz val="11"/>
        <color theme="1"/>
        <rFont val="Cambria"/>
        <family val="2"/>
        <scheme val="minor"/>
      </rPr>
      <t>s</t>
    </r>
  </si>
  <si>
    <r>
      <t xml:space="preserve">Instructions: </t>
    </r>
    <r>
      <rPr>
        <sz val="10"/>
        <rFont val="Arial"/>
        <family val="2"/>
      </rPr>
      <t xml:space="preserve">Column G (labled "Availability") shall be completed by Respondents to ensure that the specifications the City deems highly advantageous and advantageous are understood and, correspondingly, Respondents are certifying that: they will deliver the functionality by indicating “Function Available;” will not provide the functionality by indicating “Function Not Available;” or take “Exception” to a specification.  The higher the category of importance for a requirement, the greater the scoring weight those specifications will carry.
Use “Function Available” to indicate that the functionality is available out of the box in the Respondents proposed solution and pricing. 
Use “Function Not Available” to indicate that the solutions is not available in the Respondent’s proposed solution and pricing.
Use “Exception” to describe any other situations for instance, the functionality is available in a module not proposed, or the functionality is available with customization, or the functionality is </t>
    </r>
    <r>
      <rPr>
        <b/>
        <sz val="10"/>
        <rFont val="Arial"/>
        <family val="2"/>
      </rPr>
      <t xml:space="preserve">planned in a future update.
</t>
    </r>
  </si>
  <si>
    <t>Description of Capability
System Requirements</t>
  </si>
  <si>
    <t>City of Chicago, Office of Emergency Management and Communications - RFP for Computer Aided Dispatch Software, Hardware, and Implementation and Maintenance Services</t>
  </si>
  <si>
    <t>Description of Capability
Common Requirements</t>
  </si>
  <si>
    <t>Description of Capability
CAD Operations</t>
  </si>
  <si>
    <t>Description of Capability
CAD Geographic Information System</t>
  </si>
  <si>
    <t>INSTRUCTIONS FOR CAD FUNCTIONAL AND TECHNICAL REQUIREMENTS</t>
  </si>
  <si>
    <t>Number of Highly Advantageous</t>
  </si>
  <si>
    <t>Highly Advantageous - Not Answered</t>
  </si>
  <si>
    <t>Highly Advantageous - Function Available</t>
  </si>
  <si>
    <t>Highly Advantageous - Function Not Available</t>
  </si>
  <si>
    <t>Highly Advantageous - Exception</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</si>
</sst>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name val="Times New Roman"/>
    </font>
    <font>
      <sz val="11"/>
      <color theme="1"/>
      <name val="Cambria"/>
      <family val="2"/>
      <scheme val="minor"/>
    </font>
    <font>
      <sz val="11"/>
      <color theme="1"/>
      <name val="Cambria"/>
      <family val="2"/>
      <scheme val="minor"/>
    </font>
    <font>
      <sz val="8"/>
      <name val="Times New Roman"/>
      <family val="1"/>
    </font>
    <font>
      <b/>
      <sz val="16"/>
      <name val="Arial"/>
      <family val="2"/>
    </font>
    <font>
      <sz val="10"/>
      <name val="Arial"/>
      <family val="2"/>
    </font>
    <font>
      <b/>
      <sz val="10"/>
      <name val="Arial"/>
      <family val="2"/>
    </font>
    <font>
      <sz val="9"/>
      <name val="Arial"/>
      <family val="2"/>
    </font>
    <font>
      <u/>
      <sz val="10"/>
      <color indexed="12"/>
      <name val="Arial"/>
      <family val="2"/>
    </font>
    <font>
      <b/>
      <sz val="11"/>
      <name val="Arial"/>
      <family val="2"/>
    </font>
    <font>
      <sz val="10"/>
      <name val="Arial"/>
      <family val="2"/>
    </font>
    <font>
      <sz val="8"/>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9"/>
      <name val="Arial"/>
      <family val="2"/>
    </font>
    <font>
      <sz val="16"/>
      <name val="Arial"/>
      <family val="2"/>
    </font>
    <font>
      <sz val="11"/>
      <name val="Times New Roman"/>
      <family val="1"/>
    </font>
    <font>
      <b/>
      <sz val="12"/>
      <name val="Arial"/>
      <family val="2"/>
    </font>
    <font>
      <sz val="12"/>
      <name val="Arial"/>
      <family val="2"/>
    </font>
    <font>
      <sz val="12"/>
      <name val="Times New Roman"/>
      <family val="1"/>
    </font>
    <font>
      <sz val="11"/>
      <name val="Arial"/>
      <family val="2"/>
    </font>
    <font>
      <i/>
      <sz val="11"/>
      <name val="Arial"/>
      <family val="2"/>
    </font>
    <font>
      <sz val="11"/>
      <name val="Arial Narrow"/>
      <family val="2"/>
    </font>
    <font>
      <sz val="11"/>
      <color rgb="FF3C3C3C"/>
      <name val="Arial"/>
      <family val="2"/>
    </font>
    <font>
      <sz val="11"/>
      <color rgb="FF000000"/>
      <name val="Arial"/>
      <family val="2"/>
    </font>
    <font>
      <sz val="10"/>
      <color rgb="FF00B050"/>
      <name val="Arial"/>
      <family val="2"/>
    </font>
    <font>
      <b/>
      <sz val="11"/>
      <color theme="0"/>
      <name val="Arial"/>
      <family val="2"/>
    </font>
    <font>
      <sz val="10"/>
      <name val="Arial Narrow"/>
      <family val="2"/>
    </font>
    <font>
      <b/>
      <sz val="9"/>
      <color theme="0"/>
      <name val="Arial"/>
      <family val="2"/>
    </font>
    <font>
      <b/>
      <sz val="10"/>
      <color theme="0"/>
      <name val="Arial"/>
      <family val="2"/>
    </font>
    <font>
      <i/>
      <sz val="10"/>
      <name val="Arial"/>
      <family val="2"/>
    </font>
    <font>
      <sz val="10"/>
      <color rgb="FFFF0000"/>
      <name val="Arial"/>
      <family val="2"/>
    </font>
    <font>
      <b/>
      <sz val="10"/>
      <color rgb="FFFF0000"/>
      <name val="Arial"/>
      <family val="2"/>
    </font>
    <font>
      <sz val="10"/>
      <name val="Times New Roman"/>
      <family val="1"/>
    </font>
    <font>
      <sz val="10"/>
      <color indexed="8"/>
      <name val="Arial"/>
      <family val="2"/>
    </font>
    <font>
      <b/>
      <i/>
      <sz val="10"/>
      <color theme="0"/>
      <name val="Arial"/>
      <family val="2"/>
    </font>
    <font>
      <vertAlign val="superscript"/>
      <sz val="10"/>
      <name val="Arial"/>
      <family val="2"/>
    </font>
    <font>
      <u/>
      <sz val="10"/>
      <name val="Arial"/>
      <family val="2"/>
    </font>
    <font>
      <sz val="10"/>
      <color rgb="FF000000"/>
      <name val="Arial"/>
      <family val="2"/>
    </font>
    <font>
      <sz val="10"/>
      <name val="Cambria"/>
      <family val="2"/>
      <scheme val="minor"/>
    </font>
    <font>
      <sz val="10"/>
      <color rgb="FFDA1F28"/>
      <name val="Arial"/>
      <family val="2"/>
    </font>
    <font>
      <b/>
      <sz val="11"/>
      <color theme="1"/>
      <name val="Cambria"/>
      <family val="2"/>
      <scheme val="minor"/>
    </font>
    <font>
      <b/>
      <sz val="11"/>
      <color theme="1"/>
      <name val="Calibri"/>
      <family val="2"/>
    </font>
    <font>
      <b/>
      <sz val="11"/>
      <color theme="1"/>
      <name val="Cambria"/>
      <family val="1"/>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bgColor indexed="64"/>
      </patternFill>
    </fill>
    <fill>
      <patternFill patternType="solid">
        <fgColor rgb="FFFF0000"/>
        <bgColor indexed="64"/>
      </patternFill>
    </fill>
    <fill>
      <patternFill patternType="solid">
        <fgColor theme="0" tint="-0.14999847407452621"/>
        <bgColor indexed="25"/>
      </patternFill>
    </fill>
    <fill>
      <patternFill patternType="solid">
        <fgColor theme="5"/>
        <bgColor indexed="64"/>
      </patternFill>
    </fill>
    <fill>
      <patternFill patternType="solid">
        <fgColor theme="4" tint="-0.49998474074526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s>
  <cellStyleXfs count="52">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8"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5" fillId="0" borderId="0"/>
    <xf numFmtId="0" fontId="32" fillId="0" borderId="0"/>
    <xf numFmtId="0" fontId="10" fillId="0" borderId="0"/>
    <xf numFmtId="0" fontId="5" fillId="0" borderId="0"/>
    <xf numFmtId="0" fontId="10" fillId="23"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 fontId="5" fillId="0" borderId="0"/>
    <xf numFmtId="0" fontId="13" fillId="0" borderId="0"/>
    <xf numFmtId="0" fontId="2" fillId="0" borderId="0"/>
    <xf numFmtId="0" fontId="5" fillId="23" borderId="7" applyNumberFormat="0" applyFont="0" applyAlignment="0" applyProtection="0"/>
    <xf numFmtId="0" fontId="1" fillId="0" borderId="0"/>
  </cellStyleXfs>
  <cellXfs count="591">
    <xf numFmtId="0" fontId="0" fillId="0" borderId="0" xfId="0"/>
    <xf numFmtId="0" fontId="10" fillId="0" borderId="0" xfId="40"/>
    <xf numFmtId="0" fontId="12" fillId="0" borderId="0" xfId="40" applyFont="1" applyBorder="1" applyAlignment="1">
      <alignment horizontal="center"/>
    </xf>
    <xf numFmtId="0" fontId="31" fillId="0" borderId="0" xfId="40" applyFont="1"/>
    <xf numFmtId="0" fontId="30" fillId="0" borderId="0" xfId="40" applyFont="1" applyFill="1" applyBorder="1" applyAlignment="1">
      <alignment horizontal="center"/>
    </xf>
    <xf numFmtId="0" fontId="4" fillId="0" borderId="0" xfId="40" applyFont="1" applyFill="1" applyBorder="1" applyAlignment="1">
      <alignment horizontal="left"/>
    </xf>
    <xf numFmtId="0" fontId="10" fillId="0" borderId="0" xfId="40" applyFill="1" applyBorder="1"/>
    <xf numFmtId="0" fontId="12" fillId="0" borderId="0" xfId="40" applyFont="1" applyFill="1" applyBorder="1" applyAlignment="1">
      <alignment horizontal="center" vertical="center"/>
    </xf>
    <xf numFmtId="0" fontId="6" fillId="0" borderId="0" xfId="40" applyFont="1" applyAlignment="1" applyProtection="1">
      <alignment horizontal="left"/>
    </xf>
    <xf numFmtId="0" fontId="10" fillId="0" borderId="0" xfId="40" applyProtection="1"/>
    <xf numFmtId="0" fontId="10" fillId="0" borderId="0" xfId="40" applyAlignment="1" applyProtection="1">
      <alignment horizontal="right"/>
    </xf>
    <xf numFmtId="0" fontId="6" fillId="0" borderId="11" xfId="40" applyFont="1" applyBorder="1" applyAlignment="1" applyProtection="1">
      <alignment horizontal="center"/>
    </xf>
    <xf numFmtId="0" fontId="5" fillId="0" borderId="11" xfId="40" applyFont="1" applyBorder="1" applyAlignment="1" applyProtection="1">
      <alignment horizontal="right" vertical="center" indent="1"/>
    </xf>
    <xf numFmtId="0" fontId="10" fillId="0" borderId="11" xfId="40" applyBorder="1" applyAlignment="1" applyProtection="1">
      <alignment horizontal="right" vertical="center" indent="1"/>
    </xf>
    <xf numFmtId="0" fontId="6" fillId="0" borderId="11" xfId="40" applyFont="1" applyBorder="1" applyAlignment="1" applyProtection="1">
      <alignment horizontal="right" vertical="center" indent="1"/>
    </xf>
    <xf numFmtId="0" fontId="0" fillId="0" borderId="0" xfId="0" applyBorder="1" applyAlignment="1" applyProtection="1">
      <alignment horizontal="center" vertical="center"/>
    </xf>
    <xf numFmtId="0" fontId="6" fillId="0" borderId="11" xfId="40" applyFont="1" applyBorder="1" applyAlignment="1" applyProtection="1">
      <alignment horizontal="center" vertical="center"/>
    </xf>
    <xf numFmtId="0" fontId="6" fillId="0" borderId="11" xfId="40" applyFont="1" applyBorder="1" applyAlignment="1" applyProtection="1">
      <alignment horizontal="right" indent="2"/>
    </xf>
    <xf numFmtId="0" fontId="10" fillId="0" borderId="12" xfId="40" applyBorder="1" applyProtection="1"/>
    <xf numFmtId="0" fontId="10" fillId="0" borderId="12" xfId="40" applyFont="1" applyBorder="1" applyAlignment="1" applyProtection="1">
      <alignment horizontal="right" vertical="center" indent="1"/>
    </xf>
    <xf numFmtId="0" fontId="10" fillId="0" borderId="12" xfId="40" applyBorder="1" applyAlignment="1" applyProtection="1">
      <alignment horizontal="right" vertical="center" indent="1"/>
    </xf>
    <xf numFmtId="0" fontId="10" fillId="0" borderId="11" xfId="40" applyBorder="1" applyProtection="1"/>
    <xf numFmtId="0" fontId="10" fillId="0" borderId="0" xfId="40" applyBorder="1" applyAlignment="1" applyProtection="1">
      <alignment horizontal="center"/>
    </xf>
    <xf numFmtId="0" fontId="0" fillId="0" borderId="0" xfId="0" applyProtection="1"/>
    <xf numFmtId="0" fontId="10" fillId="0" borderId="0" xfId="40" applyBorder="1" applyProtection="1"/>
    <xf numFmtId="0" fontId="10" fillId="0" borderId="0" xfId="40" applyFont="1" applyBorder="1" applyAlignment="1" applyProtection="1">
      <alignment horizontal="right" vertical="center" wrapText="1"/>
    </xf>
    <xf numFmtId="0" fontId="10" fillId="0" borderId="0" xfId="40" applyBorder="1" applyAlignment="1" applyProtection="1">
      <alignment horizontal="right" vertical="center" indent="1"/>
    </xf>
    <xf numFmtId="0" fontId="35" fillId="0" borderId="0" xfId="0" applyFont="1" applyProtection="1">
      <protection locked="0"/>
    </xf>
    <xf numFmtId="0" fontId="6" fillId="0" borderId="0" xfId="0" applyFont="1" applyFill="1" applyAlignment="1" applyProtection="1">
      <alignment horizontal="center" vertical="center"/>
      <protection locked="0"/>
    </xf>
    <xf numFmtId="0" fontId="34" fillId="0" borderId="0" xfId="0" applyFont="1" applyFill="1" applyBorder="1" applyProtection="1">
      <protection locked="0"/>
    </xf>
    <xf numFmtId="0" fontId="34" fillId="0" borderId="0" xfId="0" applyFont="1" applyFill="1" applyProtection="1">
      <protection locked="0"/>
    </xf>
    <xf numFmtId="0" fontId="35" fillId="0" borderId="0" xfId="0" applyFont="1" applyFill="1" applyProtection="1">
      <protection locked="0"/>
    </xf>
    <xf numFmtId="0" fontId="0" fillId="0" borderId="0" xfId="0" applyProtection="1">
      <protection locked="0"/>
    </xf>
    <xf numFmtId="0" fontId="7" fillId="0" borderId="0" xfId="0" applyFont="1" applyFill="1" applyProtection="1">
      <protection locked="0"/>
    </xf>
    <xf numFmtId="0" fontId="32" fillId="0" borderId="0" xfId="0" applyFont="1" applyProtection="1">
      <protection locked="0"/>
    </xf>
    <xf numFmtId="0" fontId="36" fillId="0" borderId="0" xfId="0" applyFont="1" applyFill="1" applyProtection="1">
      <protection locked="0"/>
    </xf>
    <xf numFmtId="0" fontId="32" fillId="0" borderId="0" xfId="0" applyFont="1" applyFill="1" applyProtection="1">
      <protection locked="0"/>
    </xf>
    <xf numFmtId="0" fontId="36" fillId="0" borderId="11" xfId="0" applyFont="1" applyFill="1" applyBorder="1" applyAlignment="1" applyProtection="1">
      <alignment vertical="center" wrapText="1"/>
    </xf>
    <xf numFmtId="0" fontId="36" fillId="0" borderId="11" xfId="0" applyFont="1" applyBorder="1" applyAlignment="1" applyProtection="1">
      <alignment vertical="center" wrapText="1"/>
    </xf>
    <xf numFmtId="0" fontId="36" fillId="0" borderId="11" xfId="0" applyFont="1" applyBorder="1" applyAlignment="1" applyProtection="1">
      <alignment vertical="center"/>
    </xf>
    <xf numFmtId="0" fontId="36" fillId="0" borderId="11" xfId="0" applyFont="1" applyFill="1" applyBorder="1" applyAlignment="1" applyProtection="1">
      <alignment vertical="center"/>
    </xf>
    <xf numFmtId="0" fontId="37" fillId="0" borderId="11" xfId="0" applyFont="1" applyBorder="1" applyAlignment="1" applyProtection="1">
      <alignment vertical="center" wrapText="1"/>
    </xf>
    <xf numFmtId="0" fontId="36" fillId="0" borderId="11" xfId="0" applyFont="1" applyFill="1" applyBorder="1" applyAlignment="1" applyProtection="1">
      <alignment horizontal="left" vertical="top" wrapText="1"/>
    </xf>
    <xf numFmtId="0" fontId="36" fillId="0" borderId="11" xfId="0" applyFont="1" applyBorder="1" applyAlignment="1" applyProtection="1">
      <alignment horizontal="justify" vertical="center"/>
    </xf>
    <xf numFmtId="0" fontId="36" fillId="0" borderId="11" xfId="0" applyFont="1" applyFill="1" applyBorder="1" applyAlignment="1" applyProtection="1">
      <alignment horizontal="justify" vertical="center"/>
    </xf>
    <xf numFmtId="0" fontId="34" fillId="0" borderId="0" xfId="0" applyFont="1" applyFill="1" applyBorder="1" applyAlignment="1" applyProtection="1">
      <protection locked="0"/>
    </xf>
    <xf numFmtId="0" fontId="33" fillId="0" borderId="0" xfId="0" applyFont="1" applyFill="1" applyAlignment="1" applyProtection="1">
      <alignment vertical="center"/>
      <protection locked="0"/>
    </xf>
    <xf numFmtId="0" fontId="34" fillId="0" borderId="0" xfId="0" applyFont="1" applyAlignment="1" applyProtection="1">
      <alignment horizontal="center" vertical="center" wrapText="1"/>
      <protection locked="0"/>
    </xf>
    <xf numFmtId="0" fontId="34" fillId="24" borderId="0" xfId="0" applyFont="1" applyFill="1" applyBorder="1" applyProtection="1">
      <protection locked="0"/>
    </xf>
    <xf numFmtId="0" fontId="34" fillId="0" borderId="0" xfId="0" applyFont="1" applyFill="1" applyBorder="1" applyAlignment="1" applyProtection="1">
      <alignment wrapText="1"/>
      <protection locked="0"/>
    </xf>
    <xf numFmtId="0" fontId="33" fillId="0" borderId="0" xfId="0" applyFont="1" applyFill="1" applyBorder="1" applyProtection="1">
      <protection locked="0"/>
    </xf>
    <xf numFmtId="0" fontId="36" fillId="0" borderId="11" xfId="0" applyFont="1" applyFill="1" applyBorder="1" applyAlignment="1" applyProtection="1">
      <alignment horizontal="left" vertical="center"/>
    </xf>
    <xf numFmtId="0" fontId="34" fillId="0" borderId="0" xfId="0" applyFont="1" applyFill="1" applyBorder="1" applyAlignment="1" applyProtection="1">
      <alignment horizontal="center"/>
      <protection locked="0"/>
    </xf>
    <xf numFmtId="0" fontId="36" fillId="0" borderId="0" xfId="0" applyFont="1" applyAlignment="1" applyProtection="1">
      <alignment wrapText="1"/>
    </xf>
    <xf numFmtId="0" fontId="9" fillId="0" borderId="0" xfId="0" applyFont="1" applyAlignment="1" applyProtection="1">
      <alignment horizontal="center" wrapText="1"/>
    </xf>
    <xf numFmtId="0" fontId="36" fillId="0" borderId="0" xfId="0" applyFont="1" applyAlignment="1">
      <alignment wrapText="1"/>
    </xf>
    <xf numFmtId="0" fontId="36" fillId="0" borderId="0" xfId="0" applyFont="1" applyProtection="1"/>
    <xf numFmtId="0" fontId="36" fillId="0" borderId="0" xfId="0" applyFont="1" applyAlignment="1" applyProtection="1">
      <alignment horizontal="center"/>
    </xf>
    <xf numFmtId="0" fontId="9" fillId="0" borderId="0" xfId="0" applyFont="1" applyAlignment="1" applyProtection="1">
      <alignment horizontal="center"/>
    </xf>
    <xf numFmtId="0" fontId="36" fillId="0" borderId="0" xfId="0" applyFont="1"/>
    <xf numFmtId="0" fontId="36" fillId="0" borderId="0" xfId="0" applyFont="1" applyBorder="1" applyProtection="1"/>
    <xf numFmtId="0" fontId="36" fillId="0" borderId="15" xfId="0" applyFont="1" applyFill="1" applyBorder="1" applyProtection="1"/>
    <xf numFmtId="0" fontId="36" fillId="0" borderId="16" xfId="0" applyFont="1" applyBorder="1" applyAlignment="1" applyProtection="1">
      <alignment horizontal="center"/>
    </xf>
    <xf numFmtId="0" fontId="36" fillId="0" borderId="17" xfId="0" applyFont="1" applyBorder="1" applyProtection="1"/>
    <xf numFmtId="0" fontId="36" fillId="0" borderId="18" xfId="0" applyFont="1" applyBorder="1" applyAlignment="1" applyProtection="1">
      <alignment horizontal="center"/>
    </xf>
    <xf numFmtId="0" fontId="36" fillId="0" borderId="19" xfId="0" applyFont="1" applyBorder="1" applyProtection="1"/>
    <xf numFmtId="0" fontId="36" fillId="0" borderId="20" xfId="0" applyFont="1" applyBorder="1" applyAlignment="1" applyProtection="1">
      <alignment horizontal="center"/>
    </xf>
    <xf numFmtId="0" fontId="36" fillId="0" borderId="15" xfId="0" applyFont="1" applyBorder="1" applyProtection="1"/>
    <xf numFmtId="0" fontId="37" fillId="0" borderId="0" xfId="0" applyFont="1" applyProtection="1"/>
    <xf numFmtId="0" fontId="36" fillId="0" borderId="0" xfId="0" applyFont="1" applyFill="1" applyBorder="1" applyProtection="1"/>
    <xf numFmtId="9" fontId="36" fillId="0" borderId="0" xfId="0" applyNumberFormat="1" applyFont="1" applyProtection="1"/>
    <xf numFmtId="0" fontId="9" fillId="0" borderId="0" xfId="0" applyFont="1" applyBorder="1" applyProtection="1"/>
    <xf numFmtId="0" fontId="9" fillId="0" borderId="0" xfId="0" applyFont="1" applyProtection="1"/>
    <xf numFmtId="0" fontId="6" fillId="26" borderId="29" xfId="0" applyFont="1" applyFill="1" applyBorder="1" applyAlignment="1" applyProtection="1">
      <alignment horizontal="center" vertical="center" textRotation="90"/>
      <protection locked="0"/>
    </xf>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5" fillId="0" borderId="15" xfId="0" applyFont="1" applyBorder="1" applyAlignment="1" applyProtection="1">
      <alignment horizontal="left"/>
    </xf>
    <xf numFmtId="0" fontId="5" fillId="0" borderId="16" xfId="0" applyFont="1" applyBorder="1" applyAlignment="1" applyProtection="1">
      <alignment horizontal="center"/>
    </xf>
    <xf numFmtId="0" fontId="5" fillId="0" borderId="17" xfId="0" applyFont="1" applyBorder="1" applyAlignment="1" applyProtection="1">
      <alignment horizontal="left"/>
    </xf>
    <xf numFmtId="0" fontId="5" fillId="0" borderId="18" xfId="0" applyFont="1" applyBorder="1" applyAlignment="1" applyProtection="1">
      <alignment horizontal="center"/>
    </xf>
    <xf numFmtId="0" fontId="5" fillId="0" borderId="19" xfId="0" applyFont="1" applyBorder="1" applyAlignment="1" applyProtection="1">
      <alignment horizontal="left"/>
    </xf>
    <xf numFmtId="0" fontId="5" fillId="0" borderId="20" xfId="0" applyFont="1" applyBorder="1" applyAlignment="1" applyProtection="1">
      <alignment horizontal="center"/>
    </xf>
    <xf numFmtId="0" fontId="6" fillId="26" borderId="32" xfId="0" applyFont="1" applyFill="1" applyBorder="1" applyAlignment="1" applyProtection="1">
      <alignment horizontal="center" vertical="center" textRotation="90"/>
      <protection locked="0"/>
    </xf>
    <xf numFmtId="0" fontId="6" fillId="26" borderId="29" xfId="0" applyFont="1" applyFill="1" applyBorder="1" applyAlignment="1" applyProtection="1">
      <alignment vertical="center" textRotation="90"/>
      <protection locked="0"/>
    </xf>
    <xf numFmtId="0" fontId="6" fillId="26" borderId="32" xfId="0" applyFont="1" applyFill="1" applyBorder="1" applyAlignment="1" applyProtection="1">
      <alignment vertical="center" textRotation="90"/>
      <protection locked="0"/>
    </xf>
    <xf numFmtId="0" fontId="34" fillId="27" borderId="0" xfId="0" applyFont="1" applyFill="1" applyProtection="1">
      <protection locked="0"/>
    </xf>
    <xf numFmtId="0" fontId="34" fillId="28" borderId="0" xfId="0" applyFont="1" applyFill="1" applyProtection="1">
      <protection locked="0"/>
    </xf>
    <xf numFmtId="0" fontId="6" fillId="0" borderId="11" xfId="40" applyFont="1" applyFill="1" applyBorder="1" applyAlignment="1" applyProtection="1">
      <alignment horizontal="center" vertical="center"/>
    </xf>
    <xf numFmtId="0" fontId="6" fillId="0" borderId="11" xfId="40" applyFont="1" applyFill="1" applyBorder="1" applyAlignment="1" applyProtection="1">
      <alignment horizontal="right" vertical="center"/>
    </xf>
    <xf numFmtId="0" fontId="6" fillId="0" borderId="11" xfId="40" applyFont="1" applyFill="1" applyBorder="1" applyAlignment="1" applyProtection="1">
      <alignment horizontal="left" vertical="center" indent="6"/>
    </xf>
    <xf numFmtId="0" fontId="6" fillId="0" borderId="11" xfId="40" applyFont="1" applyFill="1" applyBorder="1" applyAlignment="1" applyProtection="1">
      <alignment horizontal="left" vertical="center" wrapText="1" indent="6"/>
    </xf>
    <xf numFmtId="0" fontId="6" fillId="0" borderId="11" xfId="40" applyFont="1" applyBorder="1" applyAlignment="1" applyProtection="1">
      <alignment horizontal="left" vertical="center" indent="6"/>
    </xf>
    <xf numFmtId="0" fontId="6" fillId="0" borderId="12" xfId="40" applyFont="1" applyBorder="1" applyAlignment="1" applyProtection="1">
      <alignment horizontal="center" vertical="center"/>
    </xf>
    <xf numFmtId="0" fontId="41" fillId="0" borderId="0" xfId="40" applyFont="1" applyAlignment="1">
      <alignment horizontal="center"/>
    </xf>
    <xf numFmtId="0" fontId="9" fillId="25" borderId="14" xfId="0" applyFont="1" applyFill="1" applyBorder="1" applyAlignment="1" applyProtection="1">
      <alignment vertical="center"/>
    </xf>
    <xf numFmtId="0" fontId="36" fillId="0" borderId="33" xfId="34" applyFont="1" applyFill="1" applyBorder="1" applyAlignment="1" applyProtection="1">
      <alignment wrapText="1"/>
    </xf>
    <xf numFmtId="0" fontId="36" fillId="0" borderId="0" xfId="0" applyFont="1" applyFill="1" applyBorder="1" applyAlignment="1" applyProtection="1">
      <alignment horizontal="center"/>
      <protection locked="0"/>
    </xf>
    <xf numFmtId="0" fontId="34" fillId="0" borderId="0" xfId="0" applyFont="1" applyBorder="1" applyAlignment="1" applyProtection="1">
      <alignment horizontal="center"/>
      <protection locked="0"/>
    </xf>
    <xf numFmtId="0" fontId="36" fillId="0" borderId="33" xfId="0" applyNumberFormat="1" applyFont="1" applyFill="1" applyBorder="1" applyAlignment="1" applyProtection="1">
      <alignment vertical="center" wrapText="1"/>
    </xf>
    <xf numFmtId="0" fontId="36" fillId="0" borderId="11" xfId="0" applyFont="1" applyFill="1" applyBorder="1" applyAlignment="1" applyProtection="1">
      <alignment wrapText="1"/>
    </xf>
    <xf numFmtId="0" fontId="40" fillId="0" borderId="33" xfId="0" applyFont="1" applyFill="1" applyBorder="1" applyAlignment="1" applyProtection="1">
      <alignment wrapText="1"/>
    </xf>
    <xf numFmtId="0" fontId="36" fillId="0" borderId="33" xfId="0" applyFont="1" applyFill="1" applyBorder="1" applyProtection="1"/>
    <xf numFmtId="0" fontId="42" fillId="29" borderId="0" xfId="0" applyFont="1" applyFill="1" applyAlignment="1">
      <alignment horizontal="center" wrapText="1"/>
    </xf>
    <xf numFmtId="0" fontId="36" fillId="0" borderId="0" xfId="0" applyFont="1" applyAlignment="1">
      <alignment horizontal="center"/>
    </xf>
    <xf numFmtId="0" fontId="36" fillId="0" borderId="11" xfId="0" applyFont="1" applyBorder="1"/>
    <xf numFmtId="0" fontId="36" fillId="0" borderId="11" xfId="0" applyFont="1" applyBorder="1" applyAlignment="1">
      <alignment horizontal="center"/>
    </xf>
    <xf numFmtId="0" fontId="36" fillId="0" borderId="11" xfId="0" applyFont="1" applyFill="1" applyBorder="1"/>
    <xf numFmtId="0" fontId="36" fillId="0" borderId="11" xfId="0" applyFont="1" applyFill="1" applyBorder="1" applyAlignment="1">
      <alignment horizontal="center"/>
    </xf>
    <xf numFmtId="0" fontId="38" fillId="0" borderId="0" xfId="0" applyFont="1" applyAlignment="1">
      <alignment vertical="center"/>
    </xf>
    <xf numFmtId="0" fontId="38" fillId="0" borderId="11" xfId="0" applyFont="1" applyBorder="1" applyAlignment="1">
      <alignment vertical="center"/>
    </xf>
    <xf numFmtId="0" fontId="36" fillId="0" borderId="33" xfId="0" applyFont="1" applyFill="1" applyBorder="1" applyAlignment="1" applyProtection="1">
      <alignment vertical="center" wrapText="1"/>
    </xf>
    <xf numFmtId="0" fontId="36" fillId="25" borderId="27" xfId="0" applyFont="1" applyFill="1" applyBorder="1" applyProtection="1"/>
    <xf numFmtId="0" fontId="9" fillId="25" borderId="11" xfId="0" applyFont="1" applyFill="1" applyBorder="1" applyAlignment="1" applyProtection="1">
      <alignment horizontal="center" vertical="center"/>
    </xf>
    <xf numFmtId="0" fontId="9" fillId="25" borderId="11" xfId="0" applyFont="1" applyFill="1" applyBorder="1" applyAlignment="1" applyProtection="1">
      <alignment horizontal="center" vertical="center" wrapText="1"/>
    </xf>
    <xf numFmtId="0" fontId="36" fillId="25" borderId="27" xfId="0" applyFont="1" applyFill="1" applyBorder="1" applyAlignment="1" applyProtection="1">
      <alignment vertical="center" wrapText="1"/>
    </xf>
    <xf numFmtId="0" fontId="36" fillId="0" borderId="0" xfId="0" applyFont="1" applyAlignment="1" applyProtection="1">
      <alignment vertical="center"/>
    </xf>
    <xf numFmtId="0" fontId="36" fillId="0" borderId="0" xfId="0" applyFont="1" applyAlignment="1" applyProtection="1">
      <alignment vertical="center" wrapText="1"/>
    </xf>
    <xf numFmtId="0" fontId="36" fillId="0" borderId="11" xfId="0" applyFont="1" applyBorder="1" applyAlignment="1" applyProtection="1">
      <alignment wrapText="1"/>
    </xf>
    <xf numFmtId="0" fontId="6" fillId="26" borderId="29" xfId="39" applyFont="1" applyFill="1" applyBorder="1" applyAlignment="1" applyProtection="1">
      <alignment vertical="center" textRotation="90"/>
      <protection locked="0"/>
    </xf>
    <xf numFmtId="0" fontId="6" fillId="26" borderId="32" xfId="39" applyFont="1" applyFill="1" applyBorder="1" applyAlignment="1" applyProtection="1">
      <alignment vertical="center" textRotation="90"/>
      <protection locked="0"/>
    </xf>
    <xf numFmtId="0" fontId="33" fillId="0" borderId="0" xfId="39" applyFont="1" applyFill="1" applyAlignment="1" applyProtection="1">
      <alignment vertical="center"/>
      <protection locked="0"/>
    </xf>
    <xf numFmtId="0" fontId="34" fillId="0" borderId="0" xfId="39" applyFont="1" applyBorder="1" applyAlignment="1" applyProtection="1">
      <alignment vertical="center" wrapText="1"/>
      <protection locked="0"/>
    </xf>
    <xf numFmtId="0" fontId="34" fillId="0" borderId="0" xfId="39" applyFont="1" applyFill="1" applyBorder="1" applyProtection="1">
      <protection locked="0"/>
    </xf>
    <xf numFmtId="0" fontId="34" fillId="0" borderId="0" xfId="39" applyFont="1" applyFill="1" applyProtection="1">
      <protection locked="0"/>
    </xf>
    <xf numFmtId="0" fontId="34" fillId="0" borderId="0" xfId="39" applyFont="1" applyProtection="1">
      <protection locked="0"/>
    </xf>
    <xf numFmtId="0" fontId="35" fillId="0" borderId="0" xfId="39" applyFont="1" applyProtection="1">
      <protection locked="0"/>
    </xf>
    <xf numFmtId="0" fontId="35" fillId="0" borderId="0" xfId="39" applyFont="1" applyBorder="1" applyProtection="1">
      <protection locked="0"/>
    </xf>
    <xf numFmtId="0" fontId="9" fillId="25" borderId="10" xfId="40" applyFont="1" applyFill="1" applyBorder="1" applyAlignment="1" applyProtection="1">
      <alignment horizontal="center" vertical="center"/>
    </xf>
    <xf numFmtId="0" fontId="9" fillId="25" borderId="10" xfId="40" applyFont="1" applyFill="1" applyBorder="1" applyAlignment="1" applyProtection="1">
      <alignment horizontal="center" vertical="center" wrapText="1"/>
    </xf>
    <xf numFmtId="0" fontId="36" fillId="0" borderId="0" xfId="0" applyFont="1" applyAlignment="1" applyProtection="1">
      <alignment vertical="center"/>
      <protection locked="0"/>
    </xf>
    <xf numFmtId="0" fontId="36" fillId="0" borderId="0" xfId="0" applyFont="1" applyFill="1" applyAlignment="1" applyProtection="1">
      <alignment vertical="center"/>
      <protection locked="0"/>
    </xf>
    <xf numFmtId="0" fontId="39" fillId="0" borderId="0" xfId="0" applyFont="1" applyFill="1" applyProtection="1"/>
    <xf numFmtId="0" fontId="36" fillId="0" borderId="0" xfId="0" applyFont="1" applyFill="1" applyAlignment="1" applyProtection="1">
      <alignment vertical="center"/>
    </xf>
    <xf numFmtId="0" fontId="36" fillId="0" borderId="35" xfId="0" applyFont="1" applyBorder="1" applyProtection="1"/>
    <xf numFmtId="0" fontId="36" fillId="0" borderId="36" xfId="0" applyFont="1" applyBorder="1" applyProtection="1"/>
    <xf numFmtId="0" fontId="36" fillId="0" borderId="37" xfId="0" applyFont="1" applyBorder="1" applyProtection="1"/>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43" fillId="0" borderId="0" xfId="0" applyFont="1"/>
    <xf numFmtId="0" fontId="43" fillId="0" borderId="0" xfId="0" applyFont="1" applyAlignment="1">
      <alignment horizontal="center"/>
    </xf>
    <xf numFmtId="0" fontId="2" fillId="0" borderId="0" xfId="49"/>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7" fillId="0" borderId="0" xfId="0" applyFont="1"/>
    <xf numFmtId="0" fontId="7" fillId="0" borderId="0" xfId="0" applyFont="1" applyAlignment="1">
      <alignment horizontal="center"/>
    </xf>
    <xf numFmtId="0" fontId="7" fillId="0" borderId="0" xfId="0" applyFont="1" applyAlignment="1">
      <alignment wrapText="1"/>
    </xf>
    <xf numFmtId="0" fontId="44" fillId="32" borderId="11" xfId="0" applyFont="1" applyFill="1" applyBorder="1" applyAlignment="1">
      <alignment horizontal="center"/>
    </xf>
    <xf numFmtId="0" fontId="44" fillId="32" borderId="11" xfId="0" applyFont="1" applyFill="1" applyBorder="1" applyAlignment="1">
      <alignment horizontal="center" wrapText="1"/>
    </xf>
    <xf numFmtId="0" fontId="7" fillId="0" borderId="11" xfId="0" applyFont="1" applyBorder="1" applyAlignment="1">
      <alignment horizontal="center"/>
    </xf>
    <xf numFmtId="0" fontId="7" fillId="0" borderId="11" xfId="0" applyFont="1" applyBorder="1"/>
    <xf numFmtId="0" fontId="7" fillId="0" borderId="11" xfId="0" applyFont="1" applyBorder="1" applyAlignment="1">
      <alignment wrapText="1"/>
    </xf>
    <xf numFmtId="0" fontId="6" fillId="0" borderId="0" xfId="0" applyFont="1" applyProtection="1">
      <protection locked="0"/>
    </xf>
    <xf numFmtId="0" fontId="36" fillId="0" borderId="0" xfId="0" applyFont="1" applyProtection="1">
      <protection locked="0"/>
    </xf>
    <xf numFmtId="0" fontId="5" fillId="0" borderId="0" xfId="0" applyFont="1" applyAlignment="1" applyProtection="1">
      <alignment horizontal="center" vertical="center"/>
    </xf>
    <xf numFmtId="0" fontId="5" fillId="0" borderId="0" xfId="0" applyFont="1" applyAlignment="1" applyProtection="1">
      <alignment horizontal="left" vertical="center"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25" borderId="13" xfId="0" applyFont="1" applyFill="1" applyBorder="1" applyAlignment="1" applyProtection="1">
      <alignment vertical="center"/>
    </xf>
    <xf numFmtId="0" fontId="5" fillId="25" borderId="28" xfId="0" applyFont="1" applyFill="1" applyBorder="1" applyAlignment="1" applyProtection="1">
      <alignment horizontal="center" wrapText="1"/>
    </xf>
    <xf numFmtId="0" fontId="5" fillId="25" borderId="28" xfId="0" applyFont="1" applyFill="1" applyBorder="1" applyAlignment="1" applyProtection="1">
      <alignment horizontal="center" vertical="center" wrapText="1"/>
    </xf>
    <xf numFmtId="0" fontId="5" fillId="25" borderId="28" xfId="0" applyFont="1" applyFill="1" applyBorder="1" applyAlignment="1" applyProtection="1">
      <alignment horizontal="left" vertical="center" wrapText="1"/>
      <protection locked="0"/>
    </xf>
    <xf numFmtId="0" fontId="5" fillId="25" borderId="28" xfId="0" applyFont="1" applyFill="1" applyBorder="1" applyAlignment="1" applyProtection="1">
      <alignment horizontal="center" wrapText="1"/>
      <protection locked="0"/>
    </xf>
    <xf numFmtId="0" fontId="5" fillId="0" borderId="11" xfId="0" applyFont="1" applyFill="1" applyBorder="1" applyAlignment="1" applyProtection="1">
      <alignment horizontal="center" vertical="center"/>
    </xf>
    <xf numFmtId="0" fontId="5" fillId="0" borderId="11" xfId="0" applyFont="1" applyFill="1" applyBorder="1" applyAlignment="1" applyProtection="1">
      <alignment horizontal="center" vertical="center" wrapText="1"/>
    </xf>
    <xf numFmtId="0" fontId="5" fillId="0" borderId="11" xfId="0" applyFont="1" applyFill="1" applyBorder="1" applyAlignment="1" applyProtection="1">
      <alignment vertical="center" wrapText="1"/>
    </xf>
    <xf numFmtId="0" fontId="5" fillId="0" borderId="14" xfId="0" applyFont="1" applyFill="1" applyBorder="1" applyAlignment="1" applyProtection="1">
      <alignment horizontal="left" vertical="center" wrapText="1"/>
      <protection locked="0"/>
    </xf>
    <xf numFmtId="0" fontId="5" fillId="0" borderId="14" xfId="39" applyFont="1" applyFill="1" applyBorder="1" applyAlignment="1" applyProtection="1">
      <alignment horizontal="center" vertical="center" wrapText="1"/>
      <protection locked="0"/>
    </xf>
    <xf numFmtId="0" fontId="5" fillId="0" borderId="14" xfId="39" applyFont="1" applyFill="1" applyBorder="1" applyAlignment="1" applyProtection="1">
      <alignment horizontal="center" vertical="center"/>
    </xf>
    <xf numFmtId="0" fontId="5" fillId="0" borderId="11" xfId="0" applyFont="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protection locked="0"/>
    </xf>
    <xf numFmtId="0" fontId="5" fillId="0" borderId="11" xfId="39" applyFont="1" applyFill="1" applyBorder="1" applyAlignment="1" applyProtection="1">
      <alignment horizontal="center" vertical="center" wrapText="1"/>
      <protection locked="0"/>
    </xf>
    <xf numFmtId="0" fontId="6" fillId="25" borderId="14" xfId="0" applyFont="1" applyFill="1" applyBorder="1" applyAlignment="1" applyProtection="1">
      <alignment vertical="center"/>
    </xf>
    <xf numFmtId="0" fontId="6" fillId="25" borderId="21" xfId="0" applyFont="1" applyFill="1" applyBorder="1" applyAlignment="1" applyProtection="1">
      <alignment vertical="center" wrapText="1"/>
    </xf>
    <xf numFmtId="0" fontId="6" fillId="25" borderId="21" xfId="0" applyFont="1" applyFill="1" applyBorder="1" applyAlignment="1" applyProtection="1">
      <alignment horizontal="left" vertical="center" wrapText="1"/>
      <protection locked="0"/>
    </xf>
    <xf numFmtId="0" fontId="5" fillId="25" borderId="14" xfId="39" applyFont="1" applyFill="1" applyBorder="1" applyAlignment="1" applyProtection="1">
      <alignment horizontal="center" vertical="center" wrapText="1"/>
      <protection locked="0"/>
    </xf>
    <xf numFmtId="0" fontId="5" fillId="25" borderId="21" xfId="0" applyFont="1" applyFill="1" applyBorder="1" applyAlignment="1" applyProtection="1">
      <alignment horizontal="center" wrapText="1"/>
      <protection locked="0"/>
    </xf>
    <xf numFmtId="0" fontId="47" fillId="0" borderId="11" xfId="0" applyFont="1" applyFill="1" applyBorder="1" applyAlignment="1" applyProtection="1">
      <alignment horizontal="left" vertical="center" wrapText="1"/>
      <protection locked="0"/>
    </xf>
    <xf numFmtId="0" fontId="5" fillId="25" borderId="23" xfId="0" applyFont="1" applyFill="1" applyBorder="1" applyAlignment="1" applyProtection="1">
      <alignment horizontal="center" vertical="center"/>
    </xf>
    <xf numFmtId="0" fontId="5" fillId="25" borderId="25" xfId="0" applyFont="1" applyFill="1" applyBorder="1" applyAlignment="1" applyProtection="1">
      <alignment horizontal="center" vertical="center" wrapText="1"/>
    </xf>
    <xf numFmtId="0" fontId="5" fillId="25" borderId="25" xfId="0" applyFont="1" applyFill="1" applyBorder="1" applyAlignment="1" applyProtection="1">
      <alignment horizontal="left" vertical="center" wrapText="1" indent="2"/>
    </xf>
    <xf numFmtId="0" fontId="5" fillId="25" borderId="25" xfId="0" applyFont="1" applyFill="1" applyBorder="1" applyAlignment="1" applyProtection="1">
      <alignment horizontal="left" vertical="center" wrapText="1"/>
      <protection locked="0"/>
    </xf>
    <xf numFmtId="0" fontId="5" fillId="25" borderId="25" xfId="39"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wrapText="1" indent="2"/>
    </xf>
    <xf numFmtId="0" fontId="5" fillId="0" borderId="11"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left" vertical="center" wrapText="1"/>
      <protection locked="0"/>
    </xf>
    <xf numFmtId="0" fontId="5" fillId="25" borderId="14" xfId="0" applyFont="1" applyFill="1" applyBorder="1" applyAlignment="1" applyProtection="1">
      <alignment vertical="center"/>
    </xf>
    <xf numFmtId="0" fontId="5" fillId="25" borderId="21" xfId="0" applyFont="1" applyFill="1" applyBorder="1" applyAlignment="1" applyProtection="1">
      <alignment vertical="center" wrapText="1"/>
    </xf>
    <xf numFmtId="0" fontId="5" fillId="25" borderId="21" xfId="0" applyFont="1" applyFill="1" applyBorder="1" applyAlignment="1" applyProtection="1">
      <alignment horizontal="left" vertical="center" wrapText="1"/>
      <protection locked="0"/>
    </xf>
    <xf numFmtId="49" fontId="5" fillId="0" borderId="11" xfId="0" applyNumberFormat="1" applyFont="1" applyFill="1" applyBorder="1" applyAlignment="1" applyProtection="1">
      <alignment horizontal="left" vertical="center" wrapText="1"/>
    </xf>
    <xf numFmtId="49" fontId="5" fillId="0" borderId="14" xfId="0" applyNumberFormat="1" applyFont="1" applyFill="1" applyBorder="1" applyAlignment="1" applyProtection="1">
      <alignment horizontal="left" vertical="center" wrapText="1"/>
      <protection locked="0"/>
    </xf>
    <xf numFmtId="0" fontId="5" fillId="25" borderId="14" xfId="0" applyFont="1" applyFill="1" applyBorder="1" applyAlignment="1" applyProtection="1">
      <alignment horizontal="center" vertical="center"/>
    </xf>
    <xf numFmtId="0" fontId="5" fillId="25" borderId="21" xfId="0" applyFont="1" applyFill="1" applyBorder="1" applyAlignment="1" applyProtection="1">
      <alignment horizontal="center" vertical="center" wrapText="1"/>
    </xf>
    <xf numFmtId="0" fontId="6" fillId="25" borderId="21" xfId="0" applyFont="1" applyFill="1" applyBorder="1" applyAlignment="1" applyProtection="1">
      <alignment horizontal="left" vertical="center" wrapText="1"/>
    </xf>
    <xf numFmtId="0" fontId="5" fillId="25" borderId="21" xfId="39" applyFont="1" applyFill="1" applyBorder="1" applyAlignment="1" applyProtection="1">
      <alignment horizontal="center" vertical="center"/>
      <protection locked="0"/>
    </xf>
    <xf numFmtId="0" fontId="5" fillId="25" borderId="21" xfId="39" applyNumberFormat="1" applyFont="1" applyFill="1" applyBorder="1" applyAlignment="1" applyProtection="1">
      <alignment horizontal="center" vertical="center"/>
      <protection locked="0"/>
    </xf>
    <xf numFmtId="0" fontId="6" fillId="25" borderId="14" xfId="0" applyFont="1" applyFill="1" applyBorder="1" applyAlignment="1" applyProtection="1">
      <alignment horizontal="left" vertical="center"/>
    </xf>
    <xf numFmtId="0" fontId="6" fillId="25" borderId="21" xfId="0" applyFont="1" applyFill="1" applyBorder="1" applyAlignment="1" applyProtection="1">
      <alignment horizontal="left" vertical="center"/>
    </xf>
    <xf numFmtId="0" fontId="6" fillId="25" borderId="21" xfId="0" applyFont="1" applyFill="1" applyBorder="1" applyAlignment="1" applyProtection="1">
      <alignment horizontal="left" vertical="center"/>
      <protection locked="0"/>
    </xf>
    <xf numFmtId="0" fontId="5" fillId="25" borderId="21" xfId="0" applyFont="1" applyFill="1" applyBorder="1" applyAlignment="1" applyProtection="1">
      <alignment horizontal="center"/>
      <protection locked="0"/>
    </xf>
    <xf numFmtId="0" fontId="48" fillId="25" borderId="21" xfId="0" applyFont="1" applyFill="1" applyBorder="1" applyAlignment="1" applyProtection="1">
      <alignment horizontal="left" vertical="center"/>
      <protection locked="0"/>
    </xf>
    <xf numFmtId="0" fontId="5" fillId="25" borderId="21" xfId="0" applyFont="1" applyFill="1" applyBorder="1" applyAlignment="1" applyProtection="1">
      <alignment horizontal="center" vertical="center"/>
    </xf>
    <xf numFmtId="0" fontId="5" fillId="25" borderId="21" xfId="0" applyFont="1" applyFill="1" applyBorder="1" applyAlignment="1" applyProtection="1">
      <alignment horizontal="left" vertical="center"/>
      <protection locked="0"/>
    </xf>
    <xf numFmtId="0" fontId="5" fillId="25" borderId="21" xfId="0" applyFont="1" applyFill="1" applyBorder="1" applyAlignment="1" applyProtection="1">
      <alignment vertical="center"/>
      <protection locked="0"/>
    </xf>
    <xf numFmtId="49" fontId="5" fillId="0" borderId="11" xfId="0" applyNumberFormat="1" applyFont="1" applyFill="1" applyBorder="1" applyAlignment="1" applyProtection="1">
      <alignment vertical="center" wrapText="1"/>
    </xf>
    <xf numFmtId="49" fontId="47" fillId="0" borderId="14" xfId="0" applyNumberFormat="1" applyFont="1" applyFill="1" applyBorder="1" applyAlignment="1" applyProtection="1">
      <alignment horizontal="left" vertical="center" wrapText="1"/>
      <protection locked="0"/>
    </xf>
    <xf numFmtId="0" fontId="47" fillId="0" borderId="14"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xf>
    <xf numFmtId="0" fontId="5" fillId="0" borderId="1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protection locked="0"/>
    </xf>
    <xf numFmtId="49" fontId="5" fillId="25" borderId="21" xfId="0" applyNumberFormat="1" applyFont="1" applyFill="1" applyBorder="1" applyAlignment="1" applyProtection="1">
      <alignment vertical="center" wrapText="1"/>
    </xf>
    <xf numFmtId="0" fontId="49" fillId="25" borderId="2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xf>
    <xf numFmtId="49" fontId="5" fillId="0" borderId="12" xfId="0" applyNumberFormat="1" applyFont="1" applyFill="1" applyBorder="1" applyAlignment="1" applyProtection="1">
      <alignment horizontal="left" vertical="center" wrapText="1" indent="2"/>
    </xf>
    <xf numFmtId="49" fontId="5" fillId="0" borderId="11" xfId="0" applyNumberFormat="1" applyFont="1" applyFill="1" applyBorder="1" applyAlignment="1" applyProtection="1">
      <alignment horizontal="left" vertical="center" wrapText="1" indent="2"/>
    </xf>
    <xf numFmtId="49" fontId="5" fillId="0" borderId="10" xfId="0" applyNumberFormat="1" applyFont="1" applyFill="1" applyBorder="1" applyAlignment="1" applyProtection="1">
      <alignment horizontal="left" vertical="center" wrapText="1" indent="2"/>
    </xf>
    <xf numFmtId="49" fontId="5" fillId="0" borderId="21" xfId="0" applyNumberFormat="1" applyFont="1" applyFill="1" applyBorder="1" applyAlignment="1" applyProtection="1">
      <alignment horizontal="left" vertical="center" wrapText="1"/>
    </xf>
    <xf numFmtId="0" fontId="5" fillId="25" borderId="21" xfId="0" applyFont="1" applyFill="1" applyBorder="1" applyAlignment="1" applyProtection="1">
      <alignment horizontal="justify" vertical="top" wrapText="1"/>
    </xf>
    <xf numFmtId="0" fontId="5" fillId="25" borderId="1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vertical="center"/>
    </xf>
    <xf numFmtId="0" fontId="5" fillId="0" borderId="22" xfId="0" applyFont="1" applyFill="1" applyBorder="1" applyAlignment="1" applyProtection="1">
      <alignment vertical="center" wrapText="1"/>
    </xf>
    <xf numFmtId="0" fontId="5" fillId="0" borderId="24"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indent="2"/>
    </xf>
    <xf numFmtId="0" fontId="6" fillId="25" borderId="23" xfId="0" applyFont="1" applyFill="1" applyBorder="1" applyAlignment="1" applyProtection="1">
      <alignment horizontal="left" vertical="center"/>
    </xf>
    <xf numFmtId="0" fontId="6" fillId="25" borderId="25" xfId="0" applyFont="1" applyFill="1" applyBorder="1" applyAlignment="1" applyProtection="1">
      <alignment horizontal="left" vertical="center" wrapText="1"/>
    </xf>
    <xf numFmtId="0" fontId="6" fillId="25" borderId="25" xfId="0" applyFont="1" applyFill="1" applyBorder="1" applyAlignment="1" applyProtection="1">
      <alignment horizontal="left" vertical="center"/>
    </xf>
    <xf numFmtId="0" fontId="6" fillId="25" borderId="25" xfId="0" applyFont="1" applyFill="1" applyBorder="1" applyAlignment="1" applyProtection="1">
      <alignment horizontal="left" vertical="center"/>
      <protection locked="0"/>
    </xf>
    <xf numFmtId="0" fontId="5" fillId="25" borderId="25" xfId="0" applyFont="1" applyFill="1" applyBorder="1" applyAlignment="1" applyProtection="1">
      <alignment horizontal="center"/>
      <protection locked="0"/>
    </xf>
    <xf numFmtId="49" fontId="5" fillId="25" borderId="21" xfId="0" applyNumberFormat="1" applyFont="1" applyFill="1" applyBorder="1" applyAlignment="1" applyProtection="1">
      <alignment horizontal="left" vertical="center" wrapText="1"/>
      <protection locked="0"/>
    </xf>
    <xf numFmtId="49" fontId="47" fillId="0" borderId="11" xfId="0" applyNumberFormat="1" applyFont="1" applyFill="1" applyBorder="1" applyAlignment="1" applyProtection="1">
      <alignment horizontal="left" vertical="center" wrapText="1"/>
      <protection locked="0"/>
    </xf>
    <xf numFmtId="49" fontId="47" fillId="25" borderId="21" xfId="0" applyNumberFormat="1" applyFont="1" applyFill="1" applyBorder="1" applyAlignment="1" applyProtection="1">
      <alignment horizontal="left" vertical="center" wrapText="1"/>
      <protection locked="0"/>
    </xf>
    <xf numFmtId="49" fontId="47" fillId="0" borderId="12" xfId="0" applyNumberFormat="1" applyFont="1" applyFill="1" applyBorder="1" applyAlignment="1" applyProtection="1">
      <alignment horizontal="left" vertical="center" wrapText="1"/>
      <protection locked="0"/>
    </xf>
    <xf numFmtId="0" fontId="5" fillId="0" borderId="14" xfId="39" applyFont="1" applyFill="1" applyBorder="1" applyAlignment="1" applyProtection="1">
      <alignment horizontal="center" vertical="center"/>
      <protection locked="0"/>
    </xf>
    <xf numFmtId="0" fontId="50" fillId="0" borderId="34" xfId="48" applyFont="1" applyBorder="1" applyAlignment="1" applyProtection="1">
      <alignment vertical="top" wrapText="1"/>
    </xf>
    <xf numFmtId="0" fontId="5" fillId="25" borderId="21" xfId="0" applyFont="1" applyFill="1" applyBorder="1" applyAlignment="1" applyProtection="1">
      <alignment horizontal="left" vertical="center" wrapText="1"/>
    </xf>
    <xf numFmtId="0" fontId="5" fillId="25" borderId="14"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5" fillId="0" borderId="10" xfId="0" applyFont="1" applyFill="1" applyBorder="1" applyAlignment="1" applyProtection="1">
      <alignment horizontal="left" vertical="center" wrapText="1" indent="2"/>
    </xf>
    <xf numFmtId="0" fontId="5" fillId="25" borderId="21" xfId="0" applyFont="1" applyFill="1" applyBorder="1" applyAlignment="1" applyProtection="1">
      <alignment horizontal="left" vertical="center" wrapText="1" indent="2"/>
    </xf>
    <xf numFmtId="0" fontId="6" fillId="25" borderId="25" xfId="0" applyFont="1" applyFill="1" applyBorder="1" applyAlignment="1" applyProtection="1">
      <alignment horizontal="left" vertical="center" wrapText="1"/>
      <protection locked="0"/>
    </xf>
    <xf numFmtId="0" fontId="5" fillId="25" borderId="25" xfId="0" applyFont="1" applyFill="1" applyBorder="1" applyAlignment="1" applyProtection="1">
      <alignment horizontal="center" wrapText="1"/>
      <protection locked="0"/>
    </xf>
    <xf numFmtId="0" fontId="47" fillId="0" borderId="13" xfId="0" applyFont="1" applyFill="1" applyBorder="1" applyAlignment="1" applyProtection="1">
      <alignment horizontal="left" vertical="center" wrapText="1"/>
      <protection locked="0"/>
    </xf>
    <xf numFmtId="0" fontId="5" fillId="0" borderId="11" xfId="39"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0" fontId="5"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wrapText="1"/>
      <protection locked="0"/>
    </xf>
    <xf numFmtId="0" fontId="5" fillId="0" borderId="14" xfId="0" applyFont="1" applyFill="1" applyBorder="1" applyAlignment="1" applyProtection="1">
      <alignment vertical="center" wrapText="1"/>
    </xf>
    <xf numFmtId="0" fontId="5" fillId="0" borderId="0" xfId="0" applyFont="1" applyFill="1" applyAlignment="1" applyProtection="1">
      <alignment horizontal="center" vertical="center" wrapText="1"/>
    </xf>
    <xf numFmtId="0" fontId="5" fillId="0" borderId="0" xfId="0" applyFont="1" applyAlignment="1" applyProtection="1">
      <alignment vertical="center" wrapText="1"/>
    </xf>
    <xf numFmtId="0" fontId="6" fillId="0" borderId="0" xfId="0" applyFont="1" applyFill="1" applyAlignment="1" applyProtection="1">
      <alignment vertical="top"/>
    </xf>
    <xf numFmtId="0" fontId="6" fillId="0" borderId="0" xfId="0" applyFont="1" applyFill="1" applyAlignment="1" applyProtection="1">
      <alignment horizontal="left" vertical="top"/>
    </xf>
    <xf numFmtId="0" fontId="5" fillId="25" borderId="27" xfId="39" applyNumberFormat="1" applyFont="1" applyFill="1" applyBorder="1" applyAlignment="1" applyProtection="1">
      <alignment horizontal="center" vertical="center"/>
      <protection locked="0"/>
    </xf>
    <xf numFmtId="0" fontId="5" fillId="25" borderId="27" xfId="0" applyFont="1" applyFill="1" applyBorder="1" applyAlignment="1" applyProtection="1">
      <alignment horizontal="center" wrapText="1"/>
      <protection locked="0"/>
    </xf>
    <xf numFmtId="0" fontId="5" fillId="25" borderId="38" xfId="0" applyFont="1" applyFill="1" applyBorder="1" applyAlignment="1" applyProtection="1">
      <alignment horizontal="center"/>
      <protection locked="0"/>
    </xf>
    <xf numFmtId="0" fontId="5" fillId="25" borderId="27" xfId="0" applyFont="1" applyFill="1" applyBorder="1" applyAlignment="1" applyProtection="1">
      <alignment horizontal="center"/>
      <protection locked="0"/>
    </xf>
    <xf numFmtId="0" fontId="49" fillId="25" borderId="27" xfId="0" applyFont="1" applyFill="1" applyBorder="1" applyAlignment="1" applyProtection="1">
      <alignment horizontal="left" vertical="center" wrapText="1"/>
      <protection locked="0"/>
    </xf>
    <xf numFmtId="0" fontId="5" fillId="25" borderId="27" xfId="0" applyFont="1" applyFill="1" applyBorder="1" applyAlignment="1" applyProtection="1">
      <alignment vertical="center"/>
      <protection locked="0"/>
    </xf>
    <xf numFmtId="0" fontId="5" fillId="25" borderId="39" xfId="0" applyFont="1" applyFill="1" applyBorder="1" applyAlignment="1" applyProtection="1">
      <alignment horizontal="center" wrapText="1"/>
      <protection locked="0"/>
    </xf>
    <xf numFmtId="0" fontId="50" fillId="0" borderId="34" xfId="48" applyFont="1" applyBorder="1" applyAlignment="1" applyProtection="1">
      <alignment vertical="center" wrapText="1"/>
    </xf>
    <xf numFmtId="0" fontId="5" fillId="0" borderId="12" xfId="0" applyFont="1" applyFill="1" applyBorder="1" applyAlignment="1" applyProtection="1">
      <alignment horizontal="center" vertical="center" wrapText="1"/>
    </xf>
    <xf numFmtId="0" fontId="5" fillId="0" borderId="13" xfId="39" applyFont="1" applyFill="1" applyBorder="1" applyAlignment="1" applyProtection="1">
      <alignment horizontal="center" vertical="center" wrapText="1"/>
      <protection locked="0"/>
    </xf>
    <xf numFmtId="0" fontId="5" fillId="0" borderId="13" xfId="39" applyFont="1" applyFill="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35" fillId="0" borderId="28" xfId="0" applyFont="1" applyBorder="1" applyProtection="1">
      <protection locked="0"/>
    </xf>
    <xf numFmtId="0" fontId="34" fillId="0" borderId="28" xfId="0" applyFont="1" applyFill="1" applyBorder="1" applyAlignment="1" applyProtection="1">
      <alignment horizontal="center"/>
      <protection locked="0"/>
    </xf>
    <xf numFmtId="0" fontId="36" fillId="0" borderId="28" xfId="0" applyFont="1" applyFill="1" applyBorder="1" applyAlignment="1" applyProtection="1">
      <alignment horizontal="center"/>
      <protection locked="0"/>
    </xf>
    <xf numFmtId="0" fontId="34" fillId="0" borderId="28" xfId="0" applyFont="1" applyBorder="1" applyAlignment="1" applyProtection="1">
      <alignment horizontal="center"/>
      <protection locked="0"/>
    </xf>
    <xf numFmtId="0" fontId="34" fillId="0" borderId="28" xfId="0" applyFont="1" applyFill="1" applyBorder="1" applyProtection="1">
      <protection locked="0"/>
    </xf>
    <xf numFmtId="0" fontId="35" fillId="0" borderId="21" xfId="0" applyFont="1" applyBorder="1" applyProtection="1">
      <protection locked="0"/>
    </xf>
    <xf numFmtId="0" fontId="34" fillId="0" borderId="21" xfId="0" applyFont="1" applyFill="1" applyBorder="1" applyAlignment="1" applyProtection="1">
      <alignment horizontal="center"/>
      <protection locked="0"/>
    </xf>
    <xf numFmtId="0" fontId="36" fillId="0" borderId="21" xfId="0" applyFont="1" applyFill="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21" xfId="0" applyFont="1" applyFill="1" applyBorder="1" applyProtection="1">
      <protection locked="0"/>
    </xf>
    <xf numFmtId="0" fontId="5" fillId="0" borderId="0" xfId="0" applyFont="1" applyAlignment="1" applyProtection="1">
      <alignment horizontal="center" vertical="center" wrapText="1"/>
    </xf>
    <xf numFmtId="0" fontId="5" fillId="0" borderId="0" xfId="0" applyFont="1" applyAlignment="1" applyProtection="1">
      <alignment vertical="center" wrapText="1"/>
      <protection locked="0"/>
    </xf>
    <xf numFmtId="0" fontId="6" fillId="25" borderId="24" xfId="0" applyFont="1" applyFill="1" applyBorder="1" applyAlignment="1" applyProtection="1">
      <alignment vertical="center"/>
    </xf>
    <xf numFmtId="0" fontId="5" fillId="25" borderId="0" xfId="0" applyFont="1" applyFill="1" applyBorder="1" applyAlignment="1" applyProtection="1">
      <alignment horizontal="center" wrapText="1"/>
    </xf>
    <xf numFmtId="0" fontId="5" fillId="25" borderId="0" xfId="0" applyFont="1" applyFill="1" applyBorder="1" applyAlignment="1" applyProtection="1">
      <alignment horizontal="center" vertical="center" wrapText="1"/>
    </xf>
    <xf numFmtId="0" fontId="5" fillId="25" borderId="0" xfId="0" applyFont="1" applyFill="1" applyBorder="1" applyAlignment="1" applyProtection="1">
      <alignment horizontal="left" vertical="center" wrapText="1"/>
      <protection locked="0"/>
    </xf>
    <xf numFmtId="0" fontId="5" fillId="25" borderId="0" xfId="0" applyFont="1" applyFill="1" applyBorder="1" applyAlignment="1" applyProtection="1">
      <alignment horizontal="center" vertical="center" wrapText="1"/>
      <protection locked="0"/>
    </xf>
    <xf numFmtId="0" fontId="5" fillId="25" borderId="0" xfId="0" applyFont="1" applyFill="1" applyBorder="1" applyAlignment="1" applyProtection="1">
      <alignment horizontal="center" wrapText="1"/>
      <protection locked="0"/>
    </xf>
    <xf numFmtId="0" fontId="5" fillId="25" borderId="21" xfId="0" applyFont="1" applyFill="1" applyBorder="1" applyAlignment="1" applyProtection="1">
      <alignment vertical="center" wrapText="1"/>
      <protection locked="0"/>
    </xf>
    <xf numFmtId="0" fontId="5" fillId="25" borderId="21" xfId="0" applyFont="1" applyFill="1" applyBorder="1" applyAlignment="1" applyProtection="1">
      <alignment horizontal="left" vertical="center"/>
    </xf>
    <xf numFmtId="0" fontId="5" fillId="24" borderId="14" xfId="39" applyFont="1" applyFill="1" applyBorder="1" applyAlignment="1" applyProtection="1">
      <alignment horizontal="center" vertical="center" wrapText="1"/>
      <protection locked="0"/>
    </xf>
    <xf numFmtId="0" fontId="5" fillId="25" borderId="21" xfId="0" applyFont="1" applyFill="1" applyBorder="1" applyAlignment="1" applyProtection="1">
      <alignment horizontal="center" wrapText="1"/>
    </xf>
    <xf numFmtId="0" fontId="47" fillId="25" borderId="21" xfId="0" applyFont="1" applyFill="1" applyBorder="1" applyAlignment="1" applyProtection="1">
      <alignment horizontal="left" vertical="center" wrapText="1"/>
      <protection locked="0"/>
    </xf>
    <xf numFmtId="0" fontId="5" fillId="0" borderId="12" xfId="0" applyFont="1" applyFill="1" applyBorder="1" applyAlignment="1" applyProtection="1">
      <alignment vertical="center" wrapText="1"/>
    </xf>
    <xf numFmtId="0" fontId="5" fillId="25" borderId="23" xfId="0" applyFont="1" applyFill="1" applyBorder="1" applyAlignment="1" applyProtection="1">
      <alignment vertical="center" wrapText="1"/>
    </xf>
    <xf numFmtId="0" fontId="6" fillId="25" borderId="25" xfId="0" applyFont="1" applyFill="1" applyBorder="1" applyAlignment="1" applyProtection="1">
      <alignment horizontal="center" vertical="center"/>
    </xf>
    <xf numFmtId="0" fontId="47" fillId="25" borderId="25" xfId="0" applyFont="1" applyFill="1" applyBorder="1" applyAlignment="1" applyProtection="1">
      <alignment horizontal="left" vertical="center" wrapText="1"/>
      <protection locked="0"/>
    </xf>
    <xf numFmtId="0" fontId="5" fillId="25" borderId="25" xfId="0" applyFont="1" applyFill="1" applyBorder="1" applyAlignment="1" applyProtection="1">
      <alignment vertical="center"/>
      <protection locked="0"/>
    </xf>
    <xf numFmtId="0" fontId="5" fillId="25" borderId="14" xfId="0" applyFont="1" applyFill="1" applyBorder="1" applyAlignment="1" applyProtection="1">
      <alignment vertical="center" wrapText="1"/>
    </xf>
    <xf numFmtId="0" fontId="5" fillId="25" borderId="21" xfId="0" applyFont="1" applyFill="1" applyBorder="1" applyAlignment="1" applyProtection="1">
      <alignment vertical="center"/>
    </xf>
    <xf numFmtId="0" fontId="5" fillId="0" borderId="23" xfId="0" applyFont="1" applyFill="1" applyBorder="1" applyAlignment="1" applyProtection="1">
      <alignment horizontal="left" vertical="center" wrapText="1"/>
    </xf>
    <xf numFmtId="0" fontId="5" fillId="0" borderId="12" xfId="0" applyFont="1" applyBorder="1" applyAlignment="1" applyProtection="1">
      <alignment horizontal="left" vertical="center" wrapText="1" indent="2"/>
    </xf>
    <xf numFmtId="0" fontId="47" fillId="0" borderId="13"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indent="2"/>
    </xf>
    <xf numFmtId="0" fontId="5" fillId="0" borderId="14"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49" fontId="5" fillId="0" borderId="11" xfId="41" applyNumberFormat="1" applyFont="1" applyFill="1" applyBorder="1" applyAlignment="1" applyProtection="1">
      <alignment horizontal="left" vertical="center" wrapText="1" indent="2"/>
    </xf>
    <xf numFmtId="49" fontId="5" fillId="0" borderId="14" xfId="41" applyNumberFormat="1" applyFont="1" applyFill="1" applyBorder="1" applyAlignment="1" applyProtection="1">
      <alignment horizontal="left" vertical="center" wrapText="1"/>
      <protection locked="0"/>
    </xf>
    <xf numFmtId="49" fontId="47" fillId="0" borderId="14" xfId="41" applyNumberFormat="1" applyFont="1" applyFill="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indent="2"/>
    </xf>
    <xf numFmtId="49" fontId="5" fillId="0" borderId="14"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xf>
    <xf numFmtId="49" fontId="5" fillId="0" borderId="11" xfId="0" applyNumberFormat="1" applyFont="1" applyFill="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wrapText="1"/>
      <protection locked="0"/>
    </xf>
    <xf numFmtId="0" fontId="5" fillId="0" borderId="11" xfId="0" applyFont="1" applyBorder="1" applyAlignment="1" applyProtection="1">
      <alignment vertical="center" wrapText="1"/>
    </xf>
    <xf numFmtId="0" fontId="5" fillId="0" borderId="21" xfId="39" applyFont="1" applyFill="1" applyBorder="1" applyAlignment="1" applyProtection="1">
      <alignment horizontal="center" vertical="center"/>
      <protection locked="0"/>
    </xf>
    <xf numFmtId="0" fontId="53" fillId="25" borderId="21" xfId="34" applyFont="1" applyFill="1" applyBorder="1" applyAlignment="1" applyProtection="1">
      <alignment vertical="center"/>
      <protection locked="0"/>
    </xf>
    <xf numFmtId="0" fontId="5" fillId="0" borderId="10"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47" fillId="0" borderId="12" xfId="0" applyFont="1" applyFill="1" applyBorder="1" applyAlignment="1" applyProtection="1">
      <alignment horizontal="left" vertical="center" wrapText="1"/>
      <protection locked="0"/>
    </xf>
    <xf numFmtId="0" fontId="5" fillId="25" borderId="21" xfId="0" applyNumberFormat="1" applyFont="1" applyFill="1" applyBorder="1" applyAlignment="1" applyProtection="1">
      <alignment vertical="center" wrapText="1"/>
    </xf>
    <xf numFmtId="0" fontId="5" fillId="25" borderId="21" xfId="0" applyNumberFormat="1" applyFont="1" applyFill="1" applyBorder="1" applyAlignment="1" applyProtection="1">
      <alignment horizontal="left" vertical="center" wrapText="1"/>
      <protection locked="0"/>
    </xf>
    <xf numFmtId="0" fontId="5" fillId="0" borderId="11" xfId="0" applyNumberFormat="1" applyFont="1" applyBorder="1" applyAlignment="1" applyProtection="1">
      <alignment horizontal="left" vertical="center" wrapText="1" indent="2"/>
    </xf>
    <xf numFmtId="0" fontId="47" fillId="0" borderId="11" xfId="0" applyNumberFormat="1" applyFont="1" applyBorder="1" applyAlignment="1" applyProtection="1">
      <alignment horizontal="left" vertical="center" wrapText="1"/>
      <protection locked="0"/>
    </xf>
    <xf numFmtId="0" fontId="5" fillId="0" borderId="11" xfId="0" applyNumberFormat="1" applyFont="1" applyFill="1" applyBorder="1" applyAlignment="1" applyProtection="1">
      <alignment vertical="center" wrapText="1"/>
    </xf>
    <xf numFmtId="0" fontId="5" fillId="0" borderId="11" xfId="0" applyNumberFormat="1" applyFont="1" applyBorder="1" applyAlignment="1" applyProtection="1">
      <alignment horizontal="left" vertical="center" wrapText="1"/>
    </xf>
    <xf numFmtId="0" fontId="5" fillId="0" borderId="11" xfId="0" applyNumberFormat="1" applyFont="1" applyBorder="1" applyAlignment="1" applyProtection="1">
      <alignment horizontal="left" vertical="center" wrapText="1"/>
      <protection locked="0"/>
    </xf>
    <xf numFmtId="0" fontId="5" fillId="0" borderId="11" xfId="0" applyNumberFormat="1" applyFont="1" applyBorder="1" applyAlignment="1" applyProtection="1">
      <alignment vertical="center" wrapText="1"/>
    </xf>
    <xf numFmtId="0" fontId="5" fillId="0" borderId="10" xfId="0" applyFont="1" applyBorder="1" applyAlignment="1" applyProtection="1">
      <alignment vertical="center" wrapText="1"/>
    </xf>
    <xf numFmtId="0" fontId="5" fillId="0" borderId="10" xfId="0" applyFont="1" applyBorder="1" applyAlignment="1" applyProtection="1">
      <alignment horizontal="left" vertical="center" wrapText="1"/>
      <protection locked="0"/>
    </xf>
    <xf numFmtId="0" fontId="5" fillId="0" borderId="23" xfId="39" applyFont="1" applyFill="1" applyBorder="1" applyAlignment="1" applyProtection="1">
      <alignment horizontal="center" vertical="center" wrapText="1"/>
      <protection locked="0"/>
    </xf>
    <xf numFmtId="0" fontId="5" fillId="0" borderId="23" xfId="39" applyFont="1" applyFill="1" applyBorder="1" applyAlignment="1" applyProtection="1">
      <alignment horizontal="center" vertical="center"/>
      <protection locked="0"/>
    </xf>
    <xf numFmtId="0" fontId="5" fillId="25" borderId="21" xfId="39" applyFont="1" applyFill="1" applyBorder="1" applyAlignment="1" applyProtection="1">
      <alignment horizontal="center" vertical="center" wrapText="1"/>
      <protection locked="0"/>
    </xf>
    <xf numFmtId="0" fontId="5" fillId="0" borderId="11" xfId="0" quotePrefix="1" applyFont="1" applyBorder="1" applyAlignment="1" applyProtection="1">
      <alignment horizontal="left" vertical="center" wrapText="1" indent="2"/>
    </xf>
    <xf numFmtId="0" fontId="5" fillId="0" borderId="13" xfId="0" applyFont="1" applyBorder="1" applyAlignment="1" applyProtection="1">
      <alignment horizontal="left" vertical="center" wrapText="1"/>
      <protection locked="0"/>
    </xf>
    <xf numFmtId="0" fontId="5" fillId="25" borderId="27" xfId="39" applyFont="1" applyFill="1" applyBorder="1" applyAlignment="1" applyProtection="1">
      <alignment horizontal="center" vertical="center"/>
      <protection locked="0"/>
    </xf>
    <xf numFmtId="0" fontId="53" fillId="25" borderId="27" xfId="34" applyFont="1" applyFill="1" applyBorder="1" applyAlignment="1" applyProtection="1">
      <alignment vertical="center"/>
      <protection locked="0"/>
    </xf>
    <xf numFmtId="0" fontId="5" fillId="25" borderId="27" xfId="0" applyFont="1" applyFill="1" applyBorder="1" applyAlignment="1" applyProtection="1">
      <alignment horizontal="left" vertical="center" wrapText="1"/>
      <protection locked="0"/>
    </xf>
    <xf numFmtId="0" fontId="6" fillId="25" borderId="28" xfId="0" applyFont="1" applyFill="1" applyBorder="1" applyAlignment="1" applyProtection="1">
      <alignment vertical="center" wrapText="1"/>
    </xf>
    <xf numFmtId="0" fontId="5" fillId="25" borderId="28" xfId="0" applyFont="1" applyFill="1" applyBorder="1" applyAlignment="1" applyProtection="1">
      <alignment vertical="center" wrapText="1"/>
    </xf>
    <xf numFmtId="0" fontId="5" fillId="25" borderId="28" xfId="0" applyFont="1" applyFill="1" applyBorder="1" applyAlignment="1" applyProtection="1">
      <alignment vertical="center" wrapText="1"/>
      <protection locked="0"/>
    </xf>
    <xf numFmtId="0" fontId="5" fillId="25" borderId="28" xfId="0" applyFont="1" applyFill="1" applyBorder="1" applyProtection="1">
      <protection locked="0"/>
    </xf>
    <xf numFmtId="0" fontId="5" fillId="24" borderId="12" xfId="0" applyFont="1" applyFill="1" applyBorder="1" applyAlignment="1" applyProtection="1">
      <alignment horizontal="center" vertical="center"/>
    </xf>
    <xf numFmtId="0" fontId="5" fillId="24" borderId="12" xfId="0" applyFont="1" applyFill="1" applyBorder="1" applyAlignment="1" applyProtection="1">
      <alignment horizontal="center" vertical="center" wrapText="1"/>
    </xf>
    <xf numFmtId="0" fontId="5" fillId="0" borderId="13" xfId="0" applyFont="1" applyFill="1" applyBorder="1" applyAlignment="1" applyProtection="1">
      <alignment vertical="center" wrapText="1"/>
    </xf>
    <xf numFmtId="0" fontId="5" fillId="0" borderId="1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indent="2"/>
    </xf>
    <xf numFmtId="0" fontId="5" fillId="0" borderId="23" xfId="0" applyFont="1" applyFill="1" applyBorder="1" applyAlignment="1" applyProtection="1">
      <alignment vertical="center" wrapText="1"/>
    </xf>
    <xf numFmtId="0" fontId="5" fillId="0" borderId="13" xfId="0" applyFont="1" applyFill="1" applyBorder="1" applyAlignment="1" applyProtection="1">
      <alignment horizontal="left" vertical="center" wrapText="1" indent="2"/>
    </xf>
    <xf numFmtId="0" fontId="5" fillId="0" borderId="14" xfId="0" applyFont="1" applyFill="1" applyBorder="1" applyAlignment="1" applyProtection="1">
      <alignment horizontal="left" vertical="center" wrapText="1" indent="2"/>
    </xf>
    <xf numFmtId="0" fontId="5" fillId="24" borderId="11" xfId="0" applyFont="1" applyFill="1" applyBorder="1" applyAlignment="1" applyProtection="1">
      <alignment horizontal="center" vertical="center" wrapText="1"/>
    </xf>
    <xf numFmtId="0" fontId="47" fillId="0" borderId="10" xfId="0" applyFont="1" applyFill="1" applyBorder="1" applyAlignment="1" applyProtection="1">
      <alignment horizontal="left" vertical="center" wrapText="1"/>
      <protection locked="0"/>
    </xf>
    <xf numFmtId="0" fontId="5" fillId="24" borderId="10" xfId="0" applyFont="1" applyFill="1" applyBorder="1" applyAlignment="1" applyProtection="1">
      <alignment horizontal="center" vertical="center" wrapText="1"/>
    </xf>
    <xf numFmtId="0" fontId="6" fillId="25" borderId="14" xfId="0" applyFont="1" applyFill="1" applyBorder="1" applyAlignment="1" applyProtection="1">
      <alignment horizontal="center" vertical="center"/>
    </xf>
    <xf numFmtId="0" fontId="6" fillId="25" borderId="21" xfId="0" applyFont="1" applyFill="1" applyBorder="1" applyAlignment="1" applyProtection="1">
      <alignment horizontal="center" vertical="center" wrapText="1"/>
    </xf>
    <xf numFmtId="0" fontId="5" fillId="31" borderId="21" xfId="47" applyNumberFormat="1" applyFont="1" applyFill="1" applyBorder="1" applyAlignment="1">
      <alignment horizontal="left" vertical="center" wrapText="1"/>
    </xf>
    <xf numFmtId="0" fontId="5" fillId="0" borderId="12" xfId="47" applyNumberFormat="1" applyFont="1" applyBorder="1" applyAlignment="1">
      <alignment horizontal="left" vertical="center" wrapText="1"/>
    </xf>
    <xf numFmtId="0" fontId="5" fillId="0" borderId="11" xfId="47" applyNumberFormat="1" applyFont="1" applyBorder="1" applyAlignment="1">
      <alignment horizontal="left" vertical="center" wrapText="1"/>
    </xf>
    <xf numFmtId="0" fontId="5" fillId="0" borderId="11" xfId="0" applyFont="1" applyFill="1" applyBorder="1" applyAlignment="1" applyProtection="1">
      <alignment vertical="top" wrapText="1"/>
    </xf>
    <xf numFmtId="0" fontId="5" fillId="0" borderId="11"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xf>
    <xf numFmtId="0" fontId="6" fillId="25" borderId="14" xfId="0" applyFont="1" applyFill="1" applyBorder="1" applyAlignment="1" applyProtection="1">
      <alignment vertical="center" wrapText="1"/>
    </xf>
    <xf numFmtId="0" fontId="6" fillId="25" borderId="23" xfId="0" applyFont="1" applyFill="1" applyBorder="1" applyAlignment="1" applyProtection="1">
      <alignment vertical="center"/>
    </xf>
    <xf numFmtId="0" fontId="6" fillId="25" borderId="23" xfId="0" applyFont="1" applyFill="1" applyBorder="1" applyAlignment="1" applyProtection="1">
      <alignment vertical="center" wrapText="1"/>
    </xf>
    <xf numFmtId="0" fontId="5" fillId="25" borderId="25" xfId="0" applyFont="1" applyFill="1" applyBorder="1" applyAlignment="1" applyProtection="1">
      <alignment vertical="center" wrapText="1"/>
    </xf>
    <xf numFmtId="0" fontId="6"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indent="2"/>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wrapText="1"/>
    </xf>
    <xf numFmtId="0" fontId="47" fillId="0" borderId="22" xfId="0" applyFont="1" applyFill="1" applyBorder="1" applyAlignment="1" applyProtection="1">
      <alignment horizontal="left" vertical="center" wrapText="1"/>
      <protection locked="0"/>
    </xf>
    <xf numFmtId="0" fontId="49" fillId="25" borderId="21" xfId="0" applyFont="1" applyFill="1" applyBorder="1" applyAlignment="1" applyProtection="1">
      <alignment horizontal="center" vertical="center"/>
    </xf>
    <xf numFmtId="0" fontId="5" fillId="24" borderId="21"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protection locked="0"/>
    </xf>
    <xf numFmtId="0" fontId="5" fillId="25" borderId="14" xfId="39"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wrapText="1"/>
    </xf>
    <xf numFmtId="0" fontId="47" fillId="24" borderId="21" xfId="0" applyFont="1" applyFill="1" applyBorder="1" applyAlignment="1" applyProtection="1">
      <alignment horizontal="left" vertical="center" wrapText="1"/>
      <protection locked="0"/>
    </xf>
    <xf numFmtId="0" fontId="5" fillId="24" borderId="23" xfId="0" applyFont="1" applyFill="1" applyBorder="1" applyAlignment="1" applyProtection="1">
      <alignment horizontal="left" vertical="center" wrapText="1"/>
      <protection locked="0"/>
    </xf>
    <xf numFmtId="0" fontId="47" fillId="0" borderId="23" xfId="0" applyFont="1" applyFill="1" applyBorder="1" applyAlignment="1" applyProtection="1">
      <alignment horizontal="left" vertical="center" wrapText="1"/>
      <protection locked="0"/>
    </xf>
    <xf numFmtId="0" fontId="5" fillId="0" borderId="10" xfId="39" applyFont="1" applyFill="1" applyBorder="1" applyAlignment="1" applyProtection="1">
      <alignment horizontal="center" vertical="center" wrapText="1"/>
      <protection locked="0"/>
    </xf>
    <xf numFmtId="0" fontId="5" fillId="0" borderId="10" xfId="39" applyFont="1" applyFill="1" applyBorder="1" applyAlignment="1" applyProtection="1">
      <alignment horizontal="center" vertical="center"/>
      <protection locked="0"/>
    </xf>
    <xf numFmtId="0" fontId="5" fillId="25" borderId="12" xfId="0" applyFont="1" applyFill="1" applyBorder="1" applyAlignment="1" applyProtection="1">
      <alignment horizontal="left" vertical="center" wrapText="1"/>
      <protection locked="0"/>
    </xf>
    <xf numFmtId="0" fontId="5" fillId="24" borderId="25" xfId="0" applyFont="1" applyFill="1" applyBorder="1" applyAlignment="1" applyProtection="1">
      <alignment horizontal="left" vertical="center" wrapText="1"/>
      <protection locked="0"/>
    </xf>
    <xf numFmtId="0" fontId="6" fillId="25" borderId="25" xfId="0" applyFont="1" applyFill="1" applyBorder="1" applyAlignment="1" applyProtection="1">
      <alignment vertical="center" wrapText="1"/>
    </xf>
    <xf numFmtId="0" fontId="5" fillId="24" borderId="12" xfId="0" applyFont="1" applyFill="1" applyBorder="1" applyAlignment="1" applyProtection="1">
      <alignment horizontal="left" vertical="center" wrapText="1"/>
    </xf>
    <xf numFmtId="0" fontId="6" fillId="24" borderId="2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0" fontId="5" fillId="0" borderId="25" xfId="0" applyFont="1" applyBorder="1" applyAlignment="1" applyProtection="1">
      <alignment horizontal="left" vertical="center" wrapText="1"/>
      <protection locked="0"/>
    </xf>
    <xf numFmtId="0" fontId="48" fillId="24" borderId="25" xfId="0" applyFont="1" applyFill="1" applyBorder="1" applyAlignment="1" applyProtection="1">
      <alignment horizontal="left" vertical="center" wrapText="1"/>
      <protection locked="0"/>
    </xf>
    <xf numFmtId="0" fontId="47" fillId="25" borderId="25" xfId="0" applyFont="1" applyFill="1" applyBorder="1" applyAlignment="1" applyProtection="1">
      <alignment horizontal="center" vertical="center" wrapText="1"/>
    </xf>
    <xf numFmtId="0" fontId="48" fillId="25" borderId="25"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24" borderId="11" xfId="0" applyFont="1" applyFill="1" applyBorder="1" applyAlignment="1" applyProtection="1">
      <alignment horizontal="center" vertical="center"/>
    </xf>
    <xf numFmtId="0" fontId="5" fillId="24" borderId="12" xfId="0" applyFont="1" applyFill="1" applyBorder="1" applyAlignment="1" applyProtection="1">
      <alignment horizontal="left" vertical="center" wrapText="1"/>
      <protection locked="0"/>
    </xf>
    <xf numFmtId="0" fontId="5" fillId="0" borderId="10" xfId="47" applyNumberFormat="1" applyFont="1" applyBorder="1" applyAlignment="1">
      <alignment horizontal="left" vertical="center" wrapText="1"/>
    </xf>
    <xf numFmtId="0" fontId="5" fillId="24" borderId="21" xfId="47" applyNumberFormat="1" applyFont="1" applyFill="1" applyBorder="1" applyAlignment="1">
      <alignment horizontal="left" vertical="center" wrapText="1"/>
    </xf>
    <xf numFmtId="0" fontId="5" fillId="0" borderId="12" xfId="0" applyFont="1" applyBorder="1" applyAlignment="1" applyProtection="1">
      <alignment horizontal="left" vertical="center" wrapText="1"/>
      <protection locked="0"/>
    </xf>
    <xf numFmtId="0" fontId="5" fillId="0" borderId="12" xfId="0" applyFont="1" applyBorder="1" applyAlignment="1" applyProtection="1">
      <alignment vertical="center" wrapText="1"/>
    </xf>
    <xf numFmtId="0" fontId="5" fillId="0" borderId="12" xfId="0" applyFont="1" applyBorder="1" applyAlignment="1" applyProtection="1">
      <alignment horizontal="left" vertical="center" wrapText="1"/>
    </xf>
    <xf numFmtId="0" fontId="47" fillId="0" borderId="11" xfId="0" applyFont="1" applyBorder="1" applyAlignment="1" applyProtection="1">
      <alignment horizontal="left" vertical="center" wrapText="1"/>
      <protection locked="0"/>
    </xf>
    <xf numFmtId="0" fontId="47" fillId="0" borderId="1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xf>
    <xf numFmtId="0" fontId="6" fillId="0" borderId="12"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54" fillId="0" borderId="11" xfId="0" applyFont="1" applyBorder="1" applyAlignment="1">
      <alignment vertical="center" wrapText="1"/>
    </xf>
    <xf numFmtId="0" fontId="47" fillId="0" borderId="11" xfId="0" applyFont="1" applyFill="1" applyBorder="1" applyAlignment="1" applyProtection="1">
      <alignment horizontal="left" vertical="top" wrapText="1"/>
      <protection locked="0"/>
    </xf>
    <xf numFmtId="0" fontId="47" fillId="0" borderId="11"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1" xfId="0" applyFont="1" applyBorder="1" applyAlignment="1" applyProtection="1">
      <alignment vertical="top" wrapText="1"/>
    </xf>
    <xf numFmtId="0" fontId="5" fillId="0" borderId="10" xfId="0" applyFont="1" applyBorder="1" applyAlignment="1" applyProtection="1">
      <alignment horizontal="left" vertical="top" wrapText="1"/>
      <protection locked="0"/>
    </xf>
    <xf numFmtId="0" fontId="5" fillId="0" borderId="10" xfId="0" applyFont="1" applyBorder="1" applyAlignment="1" applyProtection="1">
      <alignment vertical="top" wrapText="1"/>
    </xf>
    <xf numFmtId="0" fontId="6" fillId="25" borderId="21" xfId="39" applyFont="1" applyFill="1" applyBorder="1" applyAlignment="1" applyProtection="1">
      <alignment horizontal="center" vertical="center"/>
      <protection locked="0"/>
    </xf>
    <xf numFmtId="0" fontId="5" fillId="0" borderId="10" xfId="0" applyFont="1" applyBorder="1" applyAlignment="1" applyProtection="1">
      <alignment horizontal="left" vertical="center" wrapText="1" indent="2"/>
    </xf>
    <xf numFmtId="0" fontId="6" fillId="25" borderId="28" xfId="0" applyFont="1" applyFill="1" applyBorder="1" applyAlignment="1" applyProtection="1">
      <alignment vertical="center"/>
    </xf>
    <xf numFmtId="0" fontId="5" fillId="25" borderId="21" xfId="0" applyFont="1" applyFill="1" applyBorder="1" applyProtection="1"/>
    <xf numFmtId="0" fontId="5" fillId="0" borderId="25" xfId="39" applyFont="1" applyFill="1" applyBorder="1" applyAlignment="1" applyProtection="1">
      <alignment horizontal="center" vertical="center"/>
      <protection locked="0"/>
    </xf>
    <xf numFmtId="0" fontId="5" fillId="24" borderId="22" xfId="0" applyFont="1" applyFill="1" applyBorder="1" applyAlignment="1" applyProtection="1">
      <alignment horizontal="center" vertical="center"/>
    </xf>
    <xf numFmtId="0" fontId="5" fillId="24" borderId="22" xfId="0" applyFont="1" applyFill="1" applyBorder="1" applyAlignment="1" applyProtection="1">
      <alignment vertical="center" wrapText="1"/>
    </xf>
    <xf numFmtId="0" fontId="5" fillId="0" borderId="24" xfId="39" applyFont="1" applyFill="1" applyBorder="1" applyAlignment="1" applyProtection="1">
      <alignment horizontal="center" vertical="center"/>
      <protection locked="0"/>
    </xf>
    <xf numFmtId="0" fontId="5" fillId="24" borderId="12" xfId="0" applyFont="1" applyFill="1" applyBorder="1" applyAlignment="1" applyProtection="1">
      <alignment horizontal="left" vertical="center" wrapText="1" indent="2"/>
    </xf>
    <xf numFmtId="0" fontId="5" fillId="24" borderId="11" xfId="0" applyFont="1" applyFill="1" applyBorder="1" applyAlignment="1" applyProtection="1">
      <alignment horizontal="left" vertical="center" wrapText="1"/>
      <protection locked="0"/>
    </xf>
    <xf numFmtId="0" fontId="5" fillId="24" borderId="11" xfId="0" applyFont="1" applyFill="1" applyBorder="1" applyAlignment="1" applyProtection="1">
      <alignment horizontal="left" vertical="center" wrapText="1" indent="2"/>
    </xf>
    <xf numFmtId="0" fontId="5" fillId="24" borderId="10" xfId="0" applyFont="1" applyFill="1" applyBorder="1" applyAlignment="1" applyProtection="1">
      <alignment horizontal="left" vertical="center" wrapText="1"/>
      <protection locked="0"/>
    </xf>
    <xf numFmtId="0" fontId="5" fillId="24" borderId="10" xfId="0" applyFont="1" applyFill="1" applyBorder="1" applyAlignment="1" applyProtection="1">
      <alignment horizontal="left" vertical="center" wrapText="1" indent="2"/>
    </xf>
    <xf numFmtId="0" fontId="47" fillId="0" borderId="21" xfId="0" applyFont="1" applyFill="1" applyBorder="1" applyAlignment="1" applyProtection="1">
      <alignment horizontal="left" vertical="center" wrapText="1"/>
      <protection locked="0"/>
    </xf>
    <xf numFmtId="0" fontId="5" fillId="0" borderId="25" xfId="0" applyFont="1" applyBorder="1" applyAlignment="1" applyProtection="1">
      <alignment vertical="center" wrapText="1"/>
    </xf>
    <xf numFmtId="0" fontId="5" fillId="0" borderId="11" xfId="39" applyFont="1" applyFill="1" applyBorder="1" applyAlignment="1" applyProtection="1">
      <alignment horizontal="center" vertical="center" wrapText="1"/>
    </xf>
    <xf numFmtId="0" fontId="5" fillId="0" borderId="12" xfId="39" applyFont="1" applyFill="1" applyBorder="1" applyAlignment="1" applyProtection="1">
      <alignment horizontal="center" vertical="center" wrapText="1"/>
    </xf>
    <xf numFmtId="0" fontId="5" fillId="25" borderId="14" xfId="39" applyFont="1" applyFill="1" applyBorder="1" applyAlignment="1" applyProtection="1">
      <alignment horizontal="center" vertical="center"/>
    </xf>
    <xf numFmtId="0" fontId="5" fillId="25" borderId="21" xfId="39" applyFont="1" applyFill="1" applyBorder="1" applyAlignment="1" applyProtection="1">
      <alignment horizontal="center" vertical="center" wrapText="1"/>
    </xf>
    <xf numFmtId="0" fontId="5" fillId="25" borderId="21" xfId="39" applyFont="1" applyFill="1" applyBorder="1" applyAlignment="1" applyProtection="1">
      <alignment vertical="center" wrapText="1"/>
    </xf>
    <xf numFmtId="0" fontId="5" fillId="25" borderId="21" xfId="39" applyFont="1" applyFill="1" applyBorder="1" applyAlignment="1" applyProtection="1">
      <alignment horizontal="left" vertical="center" wrapText="1"/>
      <protection locked="0"/>
    </xf>
    <xf numFmtId="0" fontId="5" fillId="24" borderId="12" xfId="39" applyFont="1" applyFill="1" applyBorder="1" applyAlignment="1" applyProtection="1">
      <alignment horizontal="center" vertical="center"/>
    </xf>
    <xf numFmtId="0" fontId="5" fillId="0" borderId="12" xfId="39" applyFont="1" applyFill="1" applyBorder="1" applyAlignment="1" applyProtection="1">
      <alignment horizontal="left" vertical="center" wrapText="1" indent="2"/>
    </xf>
    <xf numFmtId="0" fontId="5" fillId="0" borderId="12" xfId="39" applyFont="1" applyFill="1" applyBorder="1" applyAlignment="1" applyProtection="1">
      <alignment horizontal="left" vertical="center" wrapText="1"/>
      <protection locked="0"/>
    </xf>
    <xf numFmtId="0" fontId="5" fillId="0" borderId="11" xfId="39" applyFont="1" applyFill="1" applyBorder="1" applyAlignment="1" applyProtection="1">
      <alignment horizontal="left" vertical="center" wrapText="1" indent="2"/>
    </xf>
    <xf numFmtId="0" fontId="5" fillId="0" borderId="11" xfId="39" applyFont="1" applyFill="1" applyBorder="1" applyAlignment="1" applyProtection="1">
      <alignment horizontal="left" vertical="center" wrapText="1"/>
      <protection locked="0"/>
    </xf>
    <xf numFmtId="0" fontId="5" fillId="0" borderId="22" xfId="39" applyFont="1" applyFill="1" applyBorder="1" applyAlignment="1" applyProtection="1">
      <alignment horizontal="center" vertical="center" wrapText="1"/>
    </xf>
    <xf numFmtId="0" fontId="5" fillId="0" borderId="10" xfId="39" applyFont="1" applyFill="1" applyBorder="1" applyAlignment="1" applyProtection="1">
      <alignment horizontal="left" vertical="center" wrapText="1" indent="2"/>
    </xf>
    <xf numFmtId="0" fontId="5" fillId="0" borderId="10" xfId="39" applyFont="1" applyFill="1" applyBorder="1" applyAlignment="1" applyProtection="1">
      <alignment horizontal="left" vertical="center" wrapText="1"/>
      <protection locked="0"/>
    </xf>
    <xf numFmtId="16" fontId="5" fillId="0" borderId="11" xfId="39" applyNumberFormat="1" applyFont="1" applyFill="1" applyBorder="1" applyAlignment="1" applyProtection="1">
      <alignment horizontal="left" vertical="center" wrapText="1" indent="2"/>
    </xf>
    <xf numFmtId="0" fontId="5" fillId="0" borderId="11" xfId="39" applyFont="1" applyFill="1" applyBorder="1" applyAlignment="1" applyProtection="1">
      <alignment vertical="center" wrapText="1"/>
    </xf>
    <xf numFmtId="0" fontId="5"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vertical="top" wrapText="1"/>
    </xf>
    <xf numFmtId="0" fontId="5" fillId="0" borderId="0" xfId="0" applyFont="1" applyFill="1" applyBorder="1" applyAlignment="1" applyProtection="1">
      <alignment horizontal="left" vertical="center"/>
      <protection locked="0"/>
    </xf>
    <xf numFmtId="0" fontId="5" fillId="0" borderId="10" xfId="39" applyFont="1" applyFill="1" applyBorder="1" applyAlignment="1" applyProtection="1">
      <alignment horizontal="center" vertical="center" wrapText="1"/>
    </xf>
    <xf numFmtId="0" fontId="43" fillId="25" borderId="14" xfId="0" applyFont="1" applyFill="1" applyBorder="1" applyAlignment="1" applyProtection="1">
      <alignment horizontal="center"/>
    </xf>
    <xf numFmtId="0" fontId="55" fillId="25" borderId="21" xfId="0" applyFont="1" applyFill="1" applyBorder="1" applyAlignment="1" applyProtection="1">
      <alignment vertical="center" wrapText="1"/>
    </xf>
    <xf numFmtId="0" fontId="56" fillId="0" borderId="11" xfId="0" applyFont="1" applyBorder="1" applyAlignment="1" applyProtection="1">
      <alignment vertical="center" wrapText="1" readingOrder="1"/>
    </xf>
    <xf numFmtId="0" fontId="5" fillId="24" borderId="11" xfId="39" applyFont="1" applyFill="1" applyBorder="1" applyAlignment="1" applyProtection="1">
      <alignment horizontal="center" vertical="center"/>
    </xf>
    <xf numFmtId="0" fontId="5" fillId="25" borderId="21" xfId="39" applyFont="1" applyFill="1" applyBorder="1" applyAlignment="1" applyProtection="1">
      <alignment horizontal="left" vertical="center" wrapText="1" indent="1"/>
    </xf>
    <xf numFmtId="0" fontId="5" fillId="25" borderId="25" xfId="39" applyFont="1" applyFill="1" applyBorder="1" applyAlignment="1" applyProtection="1">
      <alignment horizontal="left" vertical="center" wrapText="1"/>
      <protection locked="0"/>
    </xf>
    <xf numFmtId="0" fontId="5" fillId="0" borderId="11" xfId="39" applyFont="1" applyFill="1" applyBorder="1" applyAlignment="1" applyProtection="1">
      <alignment horizontal="left" vertical="center" wrapText="1"/>
    </xf>
    <xf numFmtId="0" fontId="6" fillId="25" borderId="14" xfId="39" applyFont="1" applyFill="1" applyBorder="1" applyAlignment="1" applyProtection="1">
      <alignment horizontal="left" vertical="center"/>
    </xf>
    <xf numFmtId="0" fontId="5" fillId="25" borderId="21" xfId="39" applyFont="1" applyFill="1" applyBorder="1" applyAlignment="1" applyProtection="1">
      <alignment horizontal="left" vertical="center" wrapText="1" indent="2"/>
    </xf>
    <xf numFmtId="0" fontId="5" fillId="0" borderId="10" xfId="39" applyFont="1" applyFill="1" applyBorder="1" applyAlignment="1" applyProtection="1">
      <alignment horizontal="left" vertical="center" wrapText="1"/>
    </xf>
    <xf numFmtId="0" fontId="5" fillId="25" borderId="21" xfId="39" applyFont="1" applyFill="1" applyBorder="1" applyAlignment="1" applyProtection="1">
      <alignment horizontal="left" vertical="center" wrapText="1"/>
    </xf>
    <xf numFmtId="0" fontId="6" fillId="25" borderId="14" xfId="39" applyFont="1" applyFill="1" applyBorder="1" applyAlignment="1" applyProtection="1">
      <alignment vertical="center"/>
    </xf>
    <xf numFmtId="0" fontId="6" fillId="25" borderId="21" xfId="39" applyFont="1" applyFill="1" applyBorder="1" applyAlignment="1" applyProtection="1">
      <alignment vertical="center" wrapText="1"/>
    </xf>
    <xf numFmtId="0" fontId="6" fillId="25" borderId="21" xfId="39" applyFont="1" applyFill="1" applyBorder="1" applyAlignment="1" applyProtection="1">
      <alignment horizontal="left" vertical="center" wrapText="1"/>
      <protection locked="0"/>
    </xf>
    <xf numFmtId="0" fontId="5" fillId="0" borderId="12" xfId="39" applyFont="1" applyFill="1" applyBorder="1" applyAlignment="1" applyProtection="1">
      <alignment vertical="center" wrapText="1"/>
    </xf>
    <xf numFmtId="0" fontId="5" fillId="0" borderId="11" xfId="39" applyFont="1" applyBorder="1" applyAlignment="1" applyProtection="1">
      <alignment vertical="center" wrapText="1"/>
    </xf>
    <xf numFmtId="0" fontId="5" fillId="0" borderId="11" xfId="39" applyFont="1" applyBorder="1" applyAlignment="1" applyProtection="1">
      <alignment horizontal="left" vertical="center" wrapText="1"/>
      <protection locked="0"/>
    </xf>
    <xf numFmtId="0" fontId="5" fillId="0" borderId="11" xfId="39" applyFont="1" applyFill="1" applyBorder="1" applyAlignment="1" applyProtection="1">
      <alignment horizontal="left"/>
      <protection locked="0"/>
    </xf>
    <xf numFmtId="0" fontId="5" fillId="0" borderId="10" xfId="39" applyFont="1" applyFill="1" applyBorder="1" applyAlignment="1" applyProtection="1">
      <alignment vertical="center" wrapText="1"/>
    </xf>
    <xf numFmtId="0" fontId="47" fillId="0" borderId="11" xfId="39" applyFont="1" applyFill="1" applyBorder="1" applyAlignment="1" applyProtection="1">
      <alignment horizontal="left" vertical="center" wrapText="1"/>
      <protection locked="0"/>
    </xf>
    <xf numFmtId="0" fontId="6" fillId="25" borderId="24" xfId="0" applyFont="1" applyFill="1" applyBorder="1" applyAlignment="1" applyProtection="1">
      <alignment horizontal="left" vertical="center"/>
    </xf>
    <xf numFmtId="0" fontId="6" fillId="25" borderId="25" xfId="0" applyFont="1" applyFill="1" applyBorder="1" applyAlignment="1" applyProtection="1">
      <alignment horizontal="center" vertical="center" wrapText="1"/>
    </xf>
    <xf numFmtId="0" fontId="5" fillId="25" borderId="23" xfId="39" applyFont="1" applyFill="1" applyBorder="1" applyAlignment="1" applyProtection="1">
      <alignment horizontal="center" vertical="center" wrapText="1"/>
      <protection locked="0"/>
    </xf>
    <xf numFmtId="0" fontId="6" fillId="25" borderId="25" xfId="39" applyFont="1" applyFill="1" applyBorder="1" applyAlignment="1" applyProtection="1">
      <alignment horizontal="center" vertical="center"/>
      <protection locked="0"/>
    </xf>
    <xf numFmtId="0" fontId="5" fillId="25" borderId="0" xfId="0" applyFont="1" applyFill="1" applyBorder="1" applyAlignment="1" applyProtection="1">
      <alignment horizontal="center" vertical="center"/>
    </xf>
    <xf numFmtId="0" fontId="5" fillId="0" borderId="12" xfId="39" applyFont="1" applyFill="1" applyBorder="1" applyAlignment="1" applyProtection="1">
      <alignment horizontal="center" vertical="center" wrapText="1"/>
      <protection locked="0"/>
    </xf>
    <xf numFmtId="0" fontId="5" fillId="24" borderId="22" xfId="39" applyFont="1" applyFill="1" applyBorder="1" applyAlignment="1" applyProtection="1">
      <alignment horizontal="center" vertical="center"/>
    </xf>
    <xf numFmtId="0" fontId="5" fillId="0" borderId="22" xfId="39" applyFont="1" applyFill="1" applyBorder="1" applyAlignment="1" applyProtection="1">
      <alignment vertical="center" wrapText="1"/>
    </xf>
    <xf numFmtId="0" fontId="5" fillId="0" borderId="22" xfId="39" applyFont="1" applyFill="1" applyBorder="1" applyAlignment="1" applyProtection="1">
      <alignment horizontal="left" vertical="center" wrapText="1"/>
      <protection locked="0"/>
    </xf>
    <xf numFmtId="0" fontId="6" fillId="0" borderId="11" xfId="39" applyFont="1" applyFill="1" applyBorder="1" applyAlignment="1" applyProtection="1">
      <alignment horizontal="left" vertical="center" wrapText="1"/>
      <protection locked="0"/>
    </xf>
    <xf numFmtId="0" fontId="5" fillId="24" borderId="22" xfId="0" applyFont="1" applyFill="1" applyBorder="1" applyAlignment="1" applyProtection="1">
      <alignment horizontal="left" vertical="center" wrapText="1"/>
    </xf>
    <xf numFmtId="0" fontId="5" fillId="24" borderId="22"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5" fillId="25" borderId="21" xfId="0" applyFont="1" applyFill="1" applyBorder="1" applyProtection="1">
      <protection locked="0"/>
    </xf>
    <xf numFmtId="0" fontId="5" fillId="25" borderId="39" xfId="0" applyFont="1" applyFill="1" applyBorder="1" applyProtection="1">
      <protection locked="0"/>
    </xf>
    <xf numFmtId="0" fontId="5" fillId="25" borderId="38" xfId="39" applyFont="1" applyFill="1" applyBorder="1" applyAlignment="1" applyProtection="1">
      <alignment horizontal="center" vertical="center"/>
      <protection locked="0"/>
    </xf>
    <xf numFmtId="0" fontId="5" fillId="25" borderId="11" xfId="39"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49" fillId="24" borderId="25" xfId="0" applyFont="1" applyFill="1" applyBorder="1" applyAlignment="1" applyProtection="1">
      <alignment horizontal="left" vertical="center"/>
      <protection locked="0"/>
    </xf>
    <xf numFmtId="0" fontId="47" fillId="25" borderId="27"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indent="2"/>
    </xf>
    <xf numFmtId="0" fontId="6" fillId="24" borderId="25" xfId="0" applyFont="1" applyFill="1" applyBorder="1" applyAlignment="1" applyProtection="1">
      <alignment horizontal="left" vertical="center" wrapText="1"/>
      <protection locked="0"/>
    </xf>
    <xf numFmtId="0" fontId="5" fillId="25" borderId="21"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left" vertical="center" wrapText="1"/>
      <protection locked="0"/>
    </xf>
    <xf numFmtId="0" fontId="5" fillId="0" borderId="22" xfId="47" applyNumberFormat="1" applyFont="1" applyBorder="1" applyAlignment="1">
      <alignment horizontal="left" vertical="center" wrapText="1"/>
    </xf>
    <xf numFmtId="0" fontId="5" fillId="25" borderId="21" xfId="47" applyNumberFormat="1"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5" fillId="0" borderId="24" xfId="39" applyFont="1" applyFill="1" applyBorder="1" applyAlignment="1" applyProtection="1">
      <alignment horizontal="center" vertical="center" wrapText="1"/>
      <protection locked="0"/>
    </xf>
    <xf numFmtId="0" fontId="5" fillId="25" borderId="21" xfId="0" applyFont="1" applyFill="1" applyBorder="1" applyAlignment="1" applyProtection="1">
      <alignment wrapText="1"/>
      <protection locked="0"/>
    </xf>
    <xf numFmtId="0" fontId="5" fillId="0" borderId="10" xfId="0" applyNumberFormat="1" applyFont="1" applyFill="1" applyBorder="1" applyAlignment="1" applyProtection="1">
      <alignment horizontal="left" vertical="center" wrapText="1"/>
      <protection locked="0"/>
    </xf>
    <xf numFmtId="0" fontId="5" fillId="0" borderId="12" xfId="0" applyNumberFormat="1" applyFont="1" applyFill="1" applyBorder="1" applyAlignment="1" applyProtection="1">
      <alignment vertical="center" wrapText="1"/>
    </xf>
    <xf numFmtId="0" fontId="5" fillId="0" borderId="12" xfId="0" applyNumberFormat="1" applyFont="1" applyFill="1" applyBorder="1" applyAlignment="1" applyProtection="1">
      <alignment horizontal="left" vertical="center" wrapText="1"/>
      <protection locked="0"/>
    </xf>
    <xf numFmtId="0" fontId="5" fillId="0" borderId="12" xfId="39" applyFont="1" applyFill="1" applyBorder="1" applyAlignment="1" applyProtection="1">
      <alignment horizontal="center" vertical="center"/>
      <protection locked="0"/>
    </xf>
    <xf numFmtId="0" fontId="6" fillId="25" borderId="27" xfId="39" applyFont="1" applyFill="1" applyBorder="1" applyAlignment="1" applyProtection="1">
      <alignment horizontal="center" vertical="center"/>
      <protection locked="0"/>
    </xf>
    <xf numFmtId="0" fontId="5" fillId="25" borderId="27" xfId="0" applyFont="1" applyFill="1" applyBorder="1" applyProtection="1">
      <protection locked="0"/>
    </xf>
    <xf numFmtId="0" fontId="5" fillId="0" borderId="14" xfId="0" applyFont="1" applyFill="1" applyBorder="1" applyAlignment="1" applyProtection="1">
      <alignment horizontal="left" vertical="center" indent="2"/>
    </xf>
    <xf numFmtId="0" fontId="5" fillId="0" borderId="12" xfId="0" applyFont="1" applyFill="1" applyBorder="1" applyAlignment="1" applyProtection="1">
      <alignment horizontal="left" vertical="center" indent="2"/>
    </xf>
    <xf numFmtId="0" fontId="5" fillId="0" borderId="0" xfId="39" applyFont="1" applyAlignment="1" applyProtection="1">
      <alignment horizontal="center" vertical="center"/>
    </xf>
    <xf numFmtId="0" fontId="5" fillId="0" borderId="0" xfId="39" applyFont="1" applyAlignment="1" applyProtection="1">
      <alignment horizontal="center" vertical="center" wrapText="1"/>
    </xf>
    <xf numFmtId="0" fontId="5" fillId="0" borderId="0" xfId="39" applyFont="1" applyAlignment="1" applyProtection="1">
      <alignment vertical="center" wrapText="1"/>
    </xf>
    <xf numFmtId="0" fontId="5" fillId="0" borderId="0" xfId="39" applyFont="1" applyAlignment="1" applyProtection="1">
      <alignment vertical="center" wrapText="1"/>
      <protection locked="0"/>
    </xf>
    <xf numFmtId="0" fontId="5" fillId="25" borderId="21" xfId="39" applyFont="1" applyFill="1" applyBorder="1" applyAlignment="1" applyProtection="1">
      <alignment vertical="center" wrapText="1"/>
      <protection locked="0"/>
    </xf>
    <xf numFmtId="0" fontId="5" fillId="25" borderId="27" xfId="39" applyFont="1" applyFill="1" applyBorder="1" applyAlignment="1" applyProtection="1">
      <alignment vertical="center" wrapText="1"/>
      <protection locked="0"/>
    </xf>
    <xf numFmtId="0" fontId="6" fillId="25" borderId="13" xfId="39" applyFont="1" applyFill="1" applyBorder="1" applyAlignment="1" applyProtection="1">
      <alignment horizontal="left" vertical="center"/>
    </xf>
    <xf numFmtId="0" fontId="5" fillId="25" borderId="28" xfId="39" applyFont="1" applyFill="1" applyBorder="1" applyAlignment="1" applyProtection="1">
      <alignment horizontal="left" vertical="center" wrapText="1"/>
    </xf>
    <xf numFmtId="0" fontId="5" fillId="25" borderId="28" xfId="39" applyFont="1" applyFill="1" applyBorder="1" applyAlignment="1" applyProtection="1">
      <alignment vertical="center" wrapText="1"/>
    </xf>
    <xf numFmtId="0" fontId="5" fillId="25" borderId="28" xfId="39" applyFont="1" applyFill="1" applyBorder="1" applyAlignment="1" applyProtection="1">
      <alignment vertical="center" wrapText="1"/>
      <protection locked="0"/>
    </xf>
    <xf numFmtId="0" fontId="5" fillId="25" borderId="26" xfId="39" applyFont="1" applyFill="1" applyBorder="1" applyAlignment="1" applyProtection="1">
      <alignment vertical="center" wrapText="1"/>
      <protection locked="0"/>
    </xf>
    <xf numFmtId="0" fontId="5" fillId="0" borderId="22" xfId="39" applyFont="1" applyFill="1" applyBorder="1" applyAlignment="1" applyProtection="1">
      <alignment horizontal="center" vertical="center"/>
    </xf>
    <xf numFmtId="0" fontId="5" fillId="0" borderId="22" xfId="39" applyFont="1" applyFill="1" applyBorder="1" applyAlignment="1" applyProtection="1">
      <alignment vertical="center" wrapText="1"/>
      <protection locked="0"/>
    </xf>
    <xf numFmtId="0" fontId="5" fillId="25" borderId="14" xfId="39" applyFont="1" applyFill="1" applyBorder="1" applyAlignment="1" applyProtection="1">
      <alignment horizontal="left" vertical="center" wrapText="1"/>
    </xf>
    <xf numFmtId="0" fontId="5" fillId="0" borderId="11" xfId="39" applyFont="1" applyBorder="1" applyAlignment="1" applyProtection="1">
      <alignment horizontal="center" vertical="center"/>
    </xf>
    <xf numFmtId="0" fontId="5" fillId="0" borderId="11" xfId="39" applyFont="1" applyFill="1" applyBorder="1" applyAlignment="1" applyProtection="1">
      <alignment vertical="center" wrapText="1"/>
      <protection locked="0"/>
    </xf>
    <xf numFmtId="0" fontId="5" fillId="0" borderId="11" xfId="39" applyFont="1" applyBorder="1" applyAlignment="1" applyProtection="1">
      <alignment vertical="center" wrapText="1"/>
      <protection locked="0"/>
    </xf>
    <xf numFmtId="0" fontId="5" fillId="0" borderId="22" xfId="39" applyFont="1" applyFill="1" applyBorder="1" applyAlignment="1" applyProtection="1">
      <alignment horizontal="left" vertical="center" wrapText="1"/>
    </xf>
    <xf numFmtId="0" fontId="5" fillId="0" borderId="14" xfId="39" applyFont="1" applyFill="1" applyBorder="1" applyAlignment="1" applyProtection="1">
      <alignment horizontal="left" vertical="center" wrapText="1"/>
    </xf>
    <xf numFmtId="0" fontId="5" fillId="0" borderId="14" xfId="39" applyFont="1" applyFill="1" applyBorder="1" applyAlignment="1" applyProtection="1">
      <alignment vertical="center" wrapText="1"/>
      <protection locked="0"/>
    </xf>
    <xf numFmtId="0" fontId="5" fillId="0" borderId="12" xfId="39" applyFont="1" applyFill="1" applyBorder="1" applyAlignment="1" applyProtection="1">
      <alignment horizontal="center" vertical="center"/>
    </xf>
    <xf numFmtId="0" fontId="5" fillId="0" borderId="24" xfId="39" applyFont="1" applyFill="1" applyBorder="1" applyAlignment="1" applyProtection="1">
      <alignment horizontal="left" vertical="center" wrapText="1" indent="2"/>
    </xf>
    <xf numFmtId="0" fontId="5" fillId="0" borderId="24" xfId="39" applyFont="1" applyFill="1" applyBorder="1" applyAlignment="1" applyProtection="1">
      <alignment vertical="center" wrapText="1"/>
      <protection locked="0"/>
    </xf>
    <xf numFmtId="0" fontId="5" fillId="0" borderId="23" xfId="39" applyFont="1" applyFill="1" applyBorder="1" applyAlignment="1" applyProtection="1">
      <alignment horizontal="left" vertical="center" wrapText="1" indent="2"/>
    </xf>
    <xf numFmtId="0" fontId="5" fillId="0" borderId="23" xfId="39" applyFont="1" applyFill="1" applyBorder="1" applyAlignment="1" applyProtection="1">
      <alignment vertical="center" wrapText="1"/>
      <protection locked="0"/>
    </xf>
    <xf numFmtId="0" fontId="5" fillId="0" borderId="23" xfId="39" applyFont="1" applyFill="1" applyBorder="1" applyAlignment="1" applyProtection="1">
      <alignment horizontal="left" vertical="center" wrapText="1"/>
    </xf>
    <xf numFmtId="0" fontId="5" fillId="25" borderId="27" xfId="39" applyFont="1" applyFill="1" applyBorder="1" applyAlignment="1" applyProtection="1">
      <alignment horizontal="left" vertical="center" wrapText="1"/>
      <protection locked="0"/>
    </xf>
    <xf numFmtId="0" fontId="5" fillId="0" borderId="13" xfId="39" applyFont="1" applyFill="1" applyBorder="1" applyAlignment="1" applyProtection="1">
      <alignment horizontal="left" vertical="center" wrapText="1" indent="2"/>
    </xf>
    <xf numFmtId="0" fontId="5" fillId="0" borderId="13" xfId="39" applyFont="1" applyFill="1" applyBorder="1" applyAlignment="1" applyProtection="1">
      <alignment vertical="center" wrapText="1"/>
      <protection locked="0"/>
    </xf>
    <xf numFmtId="0" fontId="5" fillId="0" borderId="14" xfId="39" applyFont="1" applyFill="1" applyBorder="1" applyAlignment="1" applyProtection="1">
      <alignment horizontal="left" vertical="center" wrapText="1" indent="2"/>
    </xf>
    <xf numFmtId="0" fontId="5" fillId="0" borderId="21" xfId="39" applyFont="1" applyFill="1" applyBorder="1" applyAlignment="1" applyProtection="1">
      <alignment vertical="center" wrapText="1"/>
      <protection locked="0"/>
    </xf>
    <xf numFmtId="0" fontId="5" fillId="0" borderId="10" xfId="38" applyFont="1" applyBorder="1" applyAlignment="1" applyProtection="1">
      <alignment wrapText="1"/>
    </xf>
    <xf numFmtId="0" fontId="5" fillId="0" borderId="25" xfId="39" applyFont="1" applyFill="1" applyBorder="1" applyAlignment="1" applyProtection="1">
      <alignment vertical="center" wrapText="1"/>
      <protection locked="0"/>
    </xf>
    <xf numFmtId="0" fontId="5" fillId="25" borderId="21" xfId="38" applyFont="1" applyFill="1" applyBorder="1" applyAlignment="1" applyProtection="1">
      <alignment wrapText="1"/>
    </xf>
    <xf numFmtId="0" fontId="5" fillId="0" borderId="12" xfId="39" applyFont="1" applyFill="1" applyBorder="1" applyAlignment="1" applyProtection="1">
      <alignment vertical="center" wrapText="1"/>
      <protection locked="0"/>
    </xf>
    <xf numFmtId="0" fontId="5" fillId="0" borderId="24" xfId="39" applyFont="1" applyFill="1" applyBorder="1" applyAlignment="1" applyProtection="1">
      <alignment vertical="center" wrapText="1"/>
    </xf>
    <xf numFmtId="0" fontId="5" fillId="0" borderId="13" xfId="39" applyFont="1" applyFill="1" applyBorder="1" applyAlignment="1" applyProtection="1">
      <alignment vertical="center" wrapText="1"/>
    </xf>
    <xf numFmtId="0" fontId="5" fillId="0" borderId="14" xfId="39" applyFont="1" applyFill="1" applyBorder="1" applyAlignment="1" applyProtection="1">
      <alignment vertical="center" wrapText="1"/>
    </xf>
    <xf numFmtId="0" fontId="54" fillId="0" borderId="10" xfId="39" applyFont="1" applyBorder="1" applyAlignment="1" applyProtection="1">
      <alignment vertical="center" wrapText="1"/>
    </xf>
    <xf numFmtId="0" fontId="5" fillId="0" borderId="10" xfId="39" applyFont="1" applyFill="1" applyBorder="1" applyAlignment="1" applyProtection="1">
      <alignment vertical="center" wrapText="1"/>
      <protection locked="0"/>
    </xf>
    <xf numFmtId="0" fontId="54" fillId="25" borderId="21" xfId="39" applyFont="1" applyFill="1" applyBorder="1" applyAlignment="1" applyProtection="1">
      <alignment vertical="center" wrapText="1"/>
    </xf>
    <xf numFmtId="0" fontId="54" fillId="0" borderId="12" xfId="39" applyFont="1" applyBorder="1" applyAlignment="1" applyProtection="1">
      <alignment horizontal="left" vertical="center" wrapText="1" indent="2"/>
    </xf>
    <xf numFmtId="0" fontId="54" fillId="0" borderId="11" xfId="39" applyFont="1" applyBorder="1" applyAlignment="1" applyProtection="1">
      <alignment horizontal="left" vertical="center" wrapText="1" indent="2"/>
    </xf>
    <xf numFmtId="0" fontId="5" fillId="0" borderId="14" xfId="39" applyFont="1" applyFill="1" applyBorder="1" applyAlignment="1" applyProtection="1">
      <alignment horizontal="left" vertical="top" wrapText="1"/>
    </xf>
    <xf numFmtId="0" fontId="5" fillId="0" borderId="14" xfId="39" applyFont="1" applyFill="1" applyBorder="1" applyAlignment="1" applyProtection="1">
      <alignment vertical="top" wrapText="1"/>
      <protection locked="0"/>
    </xf>
    <xf numFmtId="0" fontId="5" fillId="0" borderId="23" xfId="39" applyFont="1" applyFill="1" applyBorder="1" applyAlignment="1" applyProtection="1">
      <alignment vertical="center" wrapText="1"/>
    </xf>
    <xf numFmtId="0" fontId="5" fillId="25" borderId="14" xfId="39" applyFont="1" applyFill="1" applyBorder="1" applyAlignment="1" applyProtection="1">
      <alignment vertical="center"/>
    </xf>
    <xf numFmtId="0" fontId="5" fillId="0" borderId="11" xfId="39" applyFont="1" applyFill="1" applyBorder="1" applyAlignment="1" applyProtection="1">
      <alignment horizontal="center" vertical="center"/>
    </xf>
    <xf numFmtId="0" fontId="5" fillId="0" borderId="13" xfId="39" applyFont="1" applyFill="1" applyBorder="1" applyAlignment="1" applyProtection="1">
      <alignment horizontal="center" vertical="center"/>
    </xf>
    <xf numFmtId="0" fontId="5" fillId="0" borderId="12" xfId="39" applyFont="1" applyFill="1" applyBorder="1" applyAlignment="1" applyProtection="1">
      <alignment horizontal="left" vertical="center" wrapText="1"/>
    </xf>
    <xf numFmtId="0" fontId="5" fillId="0" borderId="12" xfId="39" quotePrefix="1" applyFont="1" applyFill="1" applyBorder="1" applyAlignment="1" applyProtection="1">
      <alignment horizontal="center" vertical="center" wrapText="1"/>
    </xf>
    <xf numFmtId="0" fontId="5" fillId="0" borderId="0" xfId="39" applyFont="1" applyBorder="1" applyAlignment="1" applyProtection="1">
      <alignment horizontal="center" vertical="center"/>
    </xf>
    <xf numFmtId="0" fontId="5" fillId="0" borderId="0" xfId="39" applyFont="1" applyBorder="1" applyAlignment="1" applyProtection="1">
      <alignment horizontal="center" vertical="center" wrapText="1"/>
    </xf>
    <xf numFmtId="0" fontId="5" fillId="0" borderId="0" xfId="39" applyFont="1" applyBorder="1" applyAlignment="1" applyProtection="1">
      <alignment vertical="center" wrapText="1"/>
      <protection locked="0"/>
    </xf>
    <xf numFmtId="0" fontId="5" fillId="0" borderId="21" xfId="0" applyFont="1" applyFill="1" applyBorder="1" applyAlignment="1" applyProtection="1">
      <alignment horizontal="left" vertical="center" wrapText="1"/>
    </xf>
    <xf numFmtId="0" fontId="5" fillId="25" borderId="27" xfId="0" applyFont="1" applyFill="1" applyBorder="1" applyAlignment="1" applyProtection="1">
      <alignment horizontal="center" vertical="center" wrapText="1"/>
      <protection locked="0"/>
    </xf>
    <xf numFmtId="0" fontId="5" fillId="0" borderId="12" xfId="38" applyFont="1" applyBorder="1" applyAlignment="1" applyProtection="1">
      <alignment horizontal="left" vertical="center" wrapText="1" indent="2"/>
    </xf>
    <xf numFmtId="0" fontId="5" fillId="0" borderId="11" xfId="38" applyFont="1" applyBorder="1" applyAlignment="1" applyProtection="1">
      <alignment horizontal="left" vertical="center" wrapText="1" indent="2"/>
    </xf>
    <xf numFmtId="0" fontId="5" fillId="0" borderId="11" xfId="39" applyFont="1" applyFill="1" applyBorder="1" applyAlignment="1" applyProtection="1">
      <alignment horizontal="left" vertical="center" indent="2"/>
    </xf>
    <xf numFmtId="0" fontId="2" fillId="0" borderId="0" xfId="49" applyAlignment="1"/>
    <xf numFmtId="0" fontId="57" fillId="0" borderId="0" xfId="49" applyFont="1"/>
    <xf numFmtId="0" fontId="59" fillId="0" borderId="0" xfId="49" applyFont="1"/>
    <xf numFmtId="0" fontId="5" fillId="0" borderId="0" xfId="0" applyFont="1" applyAlignment="1" applyProtection="1">
      <alignment horizontal="center" vertical="center"/>
    </xf>
    <xf numFmtId="0" fontId="6" fillId="25" borderId="21" xfId="0" applyFont="1" applyFill="1" applyBorder="1" applyAlignment="1" applyProtection="1">
      <alignment horizontal="left" vertical="center" wrapText="1"/>
    </xf>
    <xf numFmtId="0" fontId="45" fillId="33" borderId="29" xfId="0" applyFont="1" applyFill="1" applyBorder="1" applyAlignment="1" applyProtection="1">
      <alignment horizontal="center" vertical="center" wrapText="1"/>
    </xf>
    <xf numFmtId="0" fontId="45" fillId="33" borderId="29" xfId="0" applyFont="1" applyFill="1" applyBorder="1" applyAlignment="1" applyProtection="1">
      <alignment horizontal="center" vertical="center" wrapText="1"/>
      <protection locked="0"/>
    </xf>
    <xf numFmtId="0" fontId="45" fillId="33" borderId="29" xfId="0" applyFont="1" applyFill="1" applyBorder="1" applyAlignment="1" applyProtection="1">
      <alignment horizontal="center" vertical="center" textRotation="90" wrapText="1"/>
      <protection locked="0"/>
    </xf>
    <xf numFmtId="0" fontId="51" fillId="33" borderId="29" xfId="0" applyFont="1" applyFill="1" applyBorder="1" applyAlignment="1" applyProtection="1">
      <alignment horizontal="center" vertical="center" textRotation="90" wrapText="1"/>
      <protection locked="0"/>
    </xf>
    <xf numFmtId="0" fontId="45" fillId="33" borderId="35" xfId="39" applyFont="1" applyFill="1" applyBorder="1" applyAlignment="1" applyProtection="1">
      <alignment horizontal="center" vertical="center" wrapText="1"/>
    </xf>
    <xf numFmtId="0" fontId="45" fillId="33" borderId="35" xfId="39" applyFont="1" applyFill="1" applyBorder="1" applyAlignment="1" applyProtection="1">
      <alignment horizontal="center" vertical="center" wrapText="1"/>
      <protection locked="0"/>
    </xf>
    <xf numFmtId="0" fontId="45" fillId="33" borderId="35" xfId="39" applyFont="1" applyFill="1" applyBorder="1" applyAlignment="1" applyProtection="1">
      <alignment horizontal="center" vertical="center" textRotation="90" wrapText="1"/>
      <protection locked="0"/>
    </xf>
    <xf numFmtId="0" fontId="4" fillId="25" borderId="30" xfId="40" applyFont="1" applyFill="1" applyBorder="1" applyAlignment="1" applyProtection="1">
      <alignment horizontal="left"/>
    </xf>
    <xf numFmtId="0" fontId="4" fillId="25" borderId="31" xfId="40" applyFont="1" applyFill="1" applyBorder="1" applyAlignment="1" applyProtection="1">
      <alignment horizontal="left"/>
    </xf>
    <xf numFmtId="0" fontId="4" fillId="25" borderId="32" xfId="40" applyFont="1" applyFill="1" applyBorder="1" applyAlignment="1" applyProtection="1">
      <alignment horizontal="left"/>
    </xf>
    <xf numFmtId="0" fontId="30" fillId="30" borderId="30" xfId="40" applyFont="1" applyFill="1" applyBorder="1" applyAlignment="1" applyProtection="1">
      <alignment horizontal="center"/>
    </xf>
    <xf numFmtId="0" fontId="0" fillId="30" borderId="31" xfId="0" applyFill="1" applyBorder="1" applyAlignment="1" applyProtection="1">
      <alignment horizontal="center"/>
    </xf>
    <xf numFmtId="0" fontId="0" fillId="30" borderId="32" xfId="0" applyFill="1" applyBorder="1" applyAlignment="1" applyProtection="1">
      <alignment horizontal="center"/>
    </xf>
    <xf numFmtId="0" fontId="12" fillId="25" borderId="30" xfId="40" applyFont="1" applyFill="1" applyBorder="1" applyAlignment="1" applyProtection="1">
      <alignment horizontal="center" vertical="center"/>
    </xf>
    <xf numFmtId="0" fontId="0" fillId="25" borderId="31" xfId="0" applyFill="1" applyBorder="1" applyAlignment="1" applyProtection="1">
      <alignment horizontal="center" vertical="center"/>
    </xf>
    <xf numFmtId="0" fontId="0" fillId="25" borderId="32" xfId="0" applyFill="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5" fillId="0" borderId="0" xfId="0" applyFont="1" applyAlignment="1" applyProtection="1">
      <alignment horizontal="center" vertical="center"/>
    </xf>
    <xf numFmtId="0" fontId="6" fillId="0" borderId="0" xfId="0" applyFont="1" applyFill="1" applyBorder="1" applyAlignment="1" applyProtection="1">
      <alignment horizontal="left" vertical="top" wrapText="1"/>
    </xf>
    <xf numFmtId="0" fontId="6" fillId="25" borderId="14" xfId="0" applyFont="1" applyFill="1" applyBorder="1" applyAlignment="1" applyProtection="1">
      <alignment horizontal="left" vertical="center" wrapText="1"/>
    </xf>
    <xf numFmtId="0" fontId="6" fillId="25" borderId="21" xfId="0" applyFont="1" applyFill="1" applyBorder="1" applyAlignment="1" applyProtection="1">
      <alignment horizontal="left" vertical="center" wrapText="1"/>
    </xf>
    <xf numFmtId="0" fontId="9" fillId="0" borderId="0" xfId="0" applyFont="1" applyAlignment="1" applyProtection="1">
      <alignment horizontal="center"/>
    </xf>
    <xf numFmtId="0" fontId="36" fillId="0" borderId="0" xfId="0" applyFont="1" applyAlignment="1" applyProtection="1"/>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7"/>
    <cellStyle name="Excel Built-in Normal" xfId="48"/>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4" xfId="49"/>
    <cellStyle name="Normal 4 2" xfId="51"/>
    <cellStyle name="Normal_RFP Requirements Template" xfId="40"/>
    <cellStyle name="Normal_VCC RMS Functional Reqs Workbook" xfId="41"/>
    <cellStyle name="Note" xfId="42" builtinId="10" customBuiltin="1"/>
    <cellStyle name="Note 2" xfId="50"/>
    <cellStyle name="Output" xfId="43" builtinId="21" customBuiltin="1"/>
    <cellStyle name="Title" xfId="44" builtinId="15" customBuiltin="1"/>
    <cellStyle name="Total" xfId="45" builtinId="25" customBuiltin="1"/>
    <cellStyle name="Warning Text" xfId="46" builtinId="11" customBuiltin="1"/>
  </cellStyles>
  <dxfs count="448">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rgb="FFFFC000"/>
        </patternFill>
      </fill>
    </dxf>
    <dxf>
      <fill>
        <patternFill>
          <bgColor indexed="14"/>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condense val="0"/>
        <extend val="0"/>
      </font>
      <fill>
        <patternFill>
          <bgColor indexed="13"/>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s>
  <tableStyles count="0" defaultTableStyle="TableStyleMedium9" defaultPivotStyle="PivotStyleLight16"/>
  <colors>
    <mruColors>
      <color rgb="FF0035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30476</xdr:colOff>
      <xdr:row>4</xdr:row>
      <xdr:rowOff>123825</xdr:rowOff>
    </xdr:from>
    <xdr:to>
      <xdr:col>15</xdr:col>
      <xdr:colOff>371474</xdr:colOff>
      <xdr:row>57</xdr:row>
      <xdr:rowOff>57149</xdr:rowOff>
    </xdr:to>
    <xdr:sp macro="" textlink="">
      <xdr:nvSpPr>
        <xdr:cNvPr id="2" name="TextBox 1"/>
        <xdr:cNvSpPr txBox="1"/>
      </xdr:nvSpPr>
      <xdr:spPr>
        <a:xfrm>
          <a:off x="30476" y="857250"/>
          <a:ext cx="8456298" cy="952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Calibri" panose="020F0502020204030204" pitchFamily="34" charset="0"/>
              <a:ea typeface="+mn-ea"/>
              <a:cs typeface="+mn-cs"/>
            </a:rPr>
            <a:t>INTRODUCTION</a:t>
          </a:r>
        </a:p>
        <a:p>
          <a:r>
            <a:rPr lang="en-US" sz="1100">
              <a:solidFill>
                <a:schemeClr val="dk1"/>
              </a:solidFill>
              <a:effectLst/>
              <a:latin typeface="Calibri" panose="020F0502020204030204" pitchFamily="34" charset="0"/>
              <a:ea typeface="+mn-ea"/>
              <a:cs typeface="Arial" panose="020B0604020202020204" pitchFamily="34" charset="0"/>
            </a:rPr>
            <a:t>The functional and technical requirements outline proposed functionality that the City desires and are not to be considered as the basis for elimination if a single requirement is not met.  </a:t>
          </a:r>
          <a:r>
            <a:rPr lang="en-US" sz="1100">
              <a:solidFill>
                <a:schemeClr val="dk1"/>
              </a:solidFill>
              <a:effectLst/>
              <a:latin typeface="Calibri" panose="020F0502020204030204" pitchFamily="34" charset="0"/>
              <a:ea typeface="+mn-ea"/>
              <a:cs typeface="+mn-cs"/>
            </a:rPr>
            <a:t> The functional and technical requirements represent functionality that is currently needed as well as functionality that is expected or is likely to be required in the future.</a:t>
          </a:r>
          <a:r>
            <a:rPr lang="en-US" sz="1100">
              <a:solidFill>
                <a:schemeClr val="dk1"/>
              </a:solidFill>
              <a:effectLst/>
              <a:latin typeface="Calibri" panose="020F0502020204030204" pitchFamily="34" charset="0"/>
              <a:ea typeface="+mn-ea"/>
              <a:cs typeface="Arial" panose="020B0604020202020204" pitchFamily="34" charset="0"/>
            </a:rPr>
            <a:t>  Include a copy of your responses in the</a:t>
          </a:r>
          <a:r>
            <a:rPr lang="en-US" sz="1100" baseline="0">
              <a:solidFill>
                <a:schemeClr val="dk1"/>
              </a:solidFill>
              <a:effectLst/>
              <a:latin typeface="Calibri" panose="020F0502020204030204" pitchFamily="34" charset="0"/>
              <a:ea typeface="+mn-ea"/>
              <a:cs typeface="Arial" panose="020B0604020202020204" pitchFamily="34" charset="0"/>
            </a:rPr>
            <a:t> proper section </a:t>
          </a:r>
          <a:r>
            <a:rPr lang="en-US" sz="1100">
              <a:solidFill>
                <a:schemeClr val="dk1"/>
              </a:solidFill>
              <a:effectLst/>
              <a:latin typeface="Calibri" panose="020F0502020204030204" pitchFamily="34" charset="0"/>
              <a:ea typeface="+mn-ea"/>
              <a:cs typeface="Arial" panose="020B0604020202020204" pitchFamily="34" charset="0"/>
            </a:rPr>
            <a:t>of your complete. PDF proposal with each item marked and all Respondent comments removed.  In addition, a completed, electronic copy (Respondent’s completed Excel spreadsheet) of each Matrix must be included on the CDROM or flash drive.</a:t>
          </a:r>
        </a:p>
        <a:p>
          <a:r>
            <a:rPr lang="en-US" sz="1100">
              <a:solidFill>
                <a:schemeClr val="dk1"/>
              </a:solidFill>
              <a:effectLst/>
              <a:latin typeface="Calibri" panose="020F0502020204030204" pitchFamily="34" charset="0"/>
              <a:ea typeface="+mn-ea"/>
              <a:cs typeface="+mn-cs"/>
            </a:rPr>
            <a:t> </a:t>
          </a:r>
        </a:p>
        <a:p>
          <a:r>
            <a:rPr lang="en-US" sz="1100">
              <a:solidFill>
                <a:schemeClr val="dk1"/>
              </a:solidFill>
              <a:effectLst/>
              <a:latin typeface="Calibri" panose="020F0502020204030204" pitchFamily="34" charset="0"/>
              <a:ea typeface="+mn-ea"/>
              <a:cs typeface="+mn-cs"/>
            </a:rPr>
            <a:t>In providing specifications and indicating whether those are needed or advantageous  to Chicago's operation, vendor responses will provide an accurate accounting of what functionality their solution will provide and what it will not. Consequently, the selected vendor will be contractually held to any specification they mark as functionally available and that capability will be tested during the testing cycle. </a:t>
          </a:r>
        </a:p>
        <a:p>
          <a:r>
            <a:rPr lang="en-US" sz="1100">
              <a:solidFill>
                <a:schemeClr val="dk1"/>
              </a:solidFill>
              <a:effectLst/>
              <a:latin typeface="Calibri" panose="020F0502020204030204" pitchFamily="34" charset="0"/>
              <a:ea typeface="+mn-ea"/>
              <a:cs typeface="+mn-cs"/>
            </a:rPr>
            <a:t> </a:t>
          </a:r>
        </a:p>
        <a:p>
          <a:r>
            <a:rPr lang="en-US" sz="1100" b="1">
              <a:solidFill>
                <a:schemeClr val="dk1"/>
              </a:solidFill>
              <a:effectLst/>
              <a:latin typeface="Calibri" panose="020F0502020204030204" pitchFamily="34" charset="0"/>
              <a:ea typeface="+mn-ea"/>
              <a:cs typeface="+mn-cs"/>
            </a:rPr>
            <a:t>INSTRUCTIONS -- CAD Functional and</a:t>
          </a:r>
          <a:r>
            <a:rPr lang="en-US" sz="1100" b="1" baseline="0">
              <a:solidFill>
                <a:schemeClr val="dk1"/>
              </a:solidFill>
              <a:effectLst/>
              <a:latin typeface="Calibri" panose="020F0502020204030204" pitchFamily="34" charset="0"/>
              <a:ea typeface="+mn-ea"/>
              <a:cs typeface="+mn-cs"/>
            </a:rPr>
            <a:t> Technical Requirements</a:t>
          </a:r>
          <a:endParaRPr lang="en-US" sz="1100" b="1">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There are four tabs included in the workbook that you will be reviewing, each containing different functional requirements of a new CAD. They are found below and titled "System", "Common", "CAD", and "GIS".  </a:t>
          </a:r>
        </a:p>
        <a:p>
          <a:endParaRPr lang="en-US">
            <a:effectLst/>
            <a:latin typeface="Calibri" panose="020F0502020204030204" pitchFamily="34" charset="0"/>
          </a:endParaRPr>
        </a:p>
        <a:p>
          <a:pPr eaLnBrk="1" fontAlgn="auto" latinLnBrk="0" hangingPunct="1"/>
          <a:r>
            <a:rPr lang="en-US" sz="1100">
              <a:solidFill>
                <a:schemeClr val="dk1"/>
              </a:solidFill>
              <a:effectLst/>
              <a:latin typeface="Calibri" panose="020F0502020204030204" pitchFamily="34" charset="0"/>
              <a:ea typeface="+mn-ea"/>
              <a:cs typeface="+mn-cs"/>
            </a:rPr>
            <a:t>The functional specifications outlined in the SYSTEM and COMMON tabs (included as part of the CAD MAIN Functional Specification Spreadsheet) represent system requirements as a whole, and common functional requirements that apply to all packages and modules being proposed.</a:t>
          </a:r>
          <a:endParaRPr lang="en-US">
            <a:effectLst/>
            <a:latin typeface="Calibri" panose="020F0502020204030204" pitchFamily="34" charset="0"/>
          </a:endParaRPr>
        </a:p>
        <a:p>
          <a:endParaRPr lang="en-US" sz="1100">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1. Column G (labled "Availability") shall be completed by Respondents to ensure that the specifications the City deems highly advantageous and advantageous are understood and, correspondingly, Respondents are certifying that: they will deliver the functionality by indicating “Function Available;” will not provide the functionality by indicating “Function Not Available;” or take “Exception” to a specification.  The higher the category of importance for a requirement, the greater the scoring weight those specifications will carry.</a:t>
          </a:r>
        </a:p>
        <a:p>
          <a:endParaRPr lang="en-US" sz="1100">
            <a:solidFill>
              <a:schemeClr val="dk1"/>
            </a:solidFill>
            <a:effectLst/>
            <a:latin typeface="Calibri" panose="020F0502020204030204" pitchFamily="34" charset="0"/>
            <a:ea typeface="+mn-ea"/>
            <a:cs typeface="+mn-cs"/>
          </a:endParaRPr>
        </a:p>
        <a:p>
          <a:pPr lvl="1"/>
          <a:r>
            <a:rPr lang="en-US" sz="1100">
              <a:solidFill>
                <a:schemeClr val="dk1"/>
              </a:solidFill>
              <a:effectLst/>
              <a:latin typeface="Calibri" panose="020F0502020204030204" pitchFamily="34" charset="0"/>
              <a:ea typeface="+mn-ea"/>
              <a:cs typeface="+mn-cs"/>
            </a:rPr>
            <a:t>Use “Function Available” to indicate that the functionality is available out of the box in the Respondents proposed solution and pricing. </a:t>
          </a:r>
          <a:endParaRPr lang="en-US">
            <a:effectLst/>
            <a:latin typeface="Calibri" panose="020F0502020204030204" pitchFamily="34" charset="0"/>
          </a:endParaRPr>
        </a:p>
        <a:p>
          <a:pPr lvl="1"/>
          <a:r>
            <a:rPr lang="en-US" sz="1100">
              <a:solidFill>
                <a:schemeClr val="dk1"/>
              </a:solidFill>
              <a:effectLst/>
              <a:latin typeface="Calibri" panose="020F0502020204030204" pitchFamily="34" charset="0"/>
              <a:ea typeface="+mn-ea"/>
              <a:cs typeface="+mn-cs"/>
            </a:rPr>
            <a:t> </a:t>
          </a:r>
          <a:endParaRPr lang="en-US">
            <a:effectLst/>
            <a:latin typeface="Calibri" panose="020F0502020204030204" pitchFamily="34" charset="0"/>
          </a:endParaRPr>
        </a:p>
        <a:p>
          <a:pPr lvl="1"/>
          <a:r>
            <a:rPr lang="en-US" sz="1100">
              <a:solidFill>
                <a:schemeClr val="dk1"/>
              </a:solidFill>
              <a:effectLst/>
              <a:latin typeface="Calibri" panose="020F0502020204030204" pitchFamily="34" charset="0"/>
              <a:ea typeface="+mn-ea"/>
              <a:cs typeface="+mn-cs"/>
            </a:rPr>
            <a:t>Use “Function Not Available” to indicate that the solutions is not available in the Respondent’s proposed solution and pricing.</a:t>
          </a:r>
          <a:endParaRPr lang="en-US">
            <a:effectLst/>
            <a:latin typeface="Calibri" panose="020F0502020204030204" pitchFamily="34" charset="0"/>
          </a:endParaRPr>
        </a:p>
        <a:p>
          <a:pPr lvl="1"/>
          <a:r>
            <a:rPr lang="en-US" sz="1100">
              <a:solidFill>
                <a:schemeClr val="dk1"/>
              </a:solidFill>
              <a:effectLst/>
              <a:latin typeface="Calibri" panose="020F0502020204030204" pitchFamily="34" charset="0"/>
              <a:ea typeface="+mn-ea"/>
              <a:cs typeface="+mn-cs"/>
            </a:rPr>
            <a:t> </a:t>
          </a:r>
          <a:endParaRPr lang="en-US">
            <a:effectLst/>
            <a:latin typeface="Calibri" panose="020F0502020204030204" pitchFamily="34" charset="0"/>
          </a:endParaRPr>
        </a:p>
        <a:p>
          <a:pPr lvl="1"/>
          <a:r>
            <a:rPr lang="en-US" sz="1100">
              <a:solidFill>
                <a:schemeClr val="dk1"/>
              </a:solidFill>
              <a:effectLst/>
              <a:latin typeface="Calibri" panose="020F0502020204030204" pitchFamily="34" charset="0"/>
              <a:ea typeface="+mn-ea"/>
              <a:cs typeface="+mn-cs"/>
            </a:rPr>
            <a:t>Use “Exception” to describe any other situations for instance, the functionality is available in a module not proposed, or the functionality is available with customization, or the functionality is planned in a future update.</a:t>
          </a:r>
          <a:endParaRPr lang="en-US">
            <a:effectLst/>
            <a:latin typeface="Calibri" panose="020F0502020204030204" pitchFamily="34" charset="0"/>
          </a:endParaRPr>
        </a:p>
        <a:p>
          <a:endParaRPr lang="en-US">
            <a:effectLst/>
            <a:latin typeface="Calibri" panose="020F0502020204030204" pitchFamily="34" charset="0"/>
          </a:endParaRPr>
        </a:p>
        <a:p>
          <a:endParaRPr lang="en-US">
            <a:effectLst/>
            <a:latin typeface="Calibri" panose="020F0502020204030204" pitchFamily="34" charset="0"/>
          </a:endParaRPr>
        </a:p>
        <a:p>
          <a:endParaRPr lang="en-US">
            <a:effectLst/>
            <a:latin typeface="Calibri" panose="020F0502020204030204" pitchFamily="34" charset="0"/>
          </a:endParaRPr>
        </a:p>
        <a:p>
          <a:r>
            <a:rPr lang="en-US" sz="1100">
              <a:solidFill>
                <a:schemeClr val="dk1"/>
              </a:solidFill>
              <a:effectLst/>
              <a:latin typeface="Calibri" panose="020F0502020204030204" pitchFamily="34" charset="0"/>
              <a:ea typeface="+mn-ea"/>
              <a:cs typeface="+mn-cs"/>
            </a:rPr>
            <a:t>2. Respondent must use only one  response per requirement.  The requirements responses submitted will become attached to the software license and implementation services agreement or incorporated by reference.  Respondent is expected to provide a warranty for all responses marked “Function Available”</a:t>
          </a:r>
        </a:p>
        <a:p>
          <a:endParaRPr lang="en-US" sz="1100">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3. </a:t>
          </a:r>
          <a:r>
            <a:rPr lang="en-US" sz="1100" b="1">
              <a:solidFill>
                <a:schemeClr val="dk1"/>
              </a:solidFill>
              <a:effectLst/>
              <a:latin typeface="Calibri" panose="020F0502020204030204" pitchFamily="34" charset="0"/>
              <a:ea typeface="+mn-ea"/>
              <a:cs typeface="+mn-cs"/>
            </a:rPr>
            <a:t>Complete the matrix on each tab in each Exhibit</a:t>
          </a:r>
          <a:r>
            <a:rPr lang="en-US" sz="1100">
              <a:solidFill>
                <a:schemeClr val="dk1"/>
              </a:solidFill>
              <a:effectLst/>
              <a:latin typeface="Calibri" panose="020F0502020204030204" pitchFamily="34" charset="0"/>
              <a:ea typeface="+mn-ea"/>
              <a:cs typeface="+mn-cs"/>
            </a:rPr>
            <a:t>.  For the purposes of this RFP, items not answered or marked as an exception on the Matrix will be interpreted as ”Function Not Available,” and will be factored accordingly for scoring purposes.  If the Respondent is not sure if their system provides total functionality as detailed in the functional requirement description or if that functionality may be available in a future release, the Respondent should take an exception to that functionality.  </a:t>
          </a:r>
          <a:endParaRPr lang="en-US">
            <a:effectLst/>
            <a:latin typeface="Calibri" panose="020F0502020204030204" pitchFamily="34" charset="0"/>
          </a:endParaRPr>
        </a:p>
        <a:p>
          <a:endParaRPr lang="en-US" sz="1100">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4. Some specifications within the Matrices may appear to be conflicting, where a requirement may request a specific function to be provided in one way, and be followed by another requirement that requests the same function be provisioned for in a different (or potentially conflicting) fashion.  The intent of specifications is to solicit a better understanding of each Respondent’s method of provisioning the given functional feature, including those that may have options.  It is not the intent of the specifications to dictate how the City wants the system to be programmed or provisioned, but simply a method to determine the functionality, including any options, which the Respondent’s system provides.  </a:t>
          </a:r>
          <a:endParaRPr lang="en-US">
            <a:effectLst/>
            <a:latin typeface="Calibri" panose="020F0502020204030204" pitchFamily="34" charset="0"/>
          </a:endParaRPr>
        </a:p>
        <a:p>
          <a:endParaRPr lang="en-US" sz="1100">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5. Respondents may utilize the “Work Area” to enter notes for internal review and to aid in preparation of the Matrices; however, all Respondent notations in the Work Area should be cleared before submitting to the City. </a:t>
          </a:r>
        </a:p>
        <a:p>
          <a:endParaRPr lang="en-US" sz="1100">
            <a:solidFill>
              <a:schemeClr val="dk1"/>
            </a:solidFill>
            <a:effectLst/>
            <a:latin typeface="Calibri" panose="020F0502020204030204" pitchFamily="34" charset="0"/>
            <a:ea typeface="+mn-ea"/>
            <a:cs typeface="+mn-cs"/>
          </a:endParaRPr>
        </a:p>
        <a:p>
          <a:r>
            <a:rPr lang="en-US" sz="1100" b="1">
              <a:solidFill>
                <a:schemeClr val="dk1"/>
              </a:solidFill>
              <a:effectLst/>
              <a:latin typeface="Calibri" panose="020F0502020204030204" pitchFamily="34" charset="0"/>
              <a:ea typeface="+mn-ea"/>
              <a:cs typeface="+mn-cs"/>
            </a:rPr>
            <a:t>EXPLANATION</a:t>
          </a:r>
          <a:r>
            <a:rPr lang="en-US" sz="1100" b="1" baseline="0">
              <a:solidFill>
                <a:schemeClr val="dk1"/>
              </a:solidFill>
              <a:effectLst/>
              <a:latin typeface="Calibri" panose="020F0502020204030204" pitchFamily="34" charset="0"/>
              <a:ea typeface="+mn-ea"/>
              <a:cs typeface="+mn-cs"/>
            </a:rPr>
            <a:t> OF EXCEPTIONS</a:t>
          </a:r>
          <a:endParaRPr lang="en-US">
            <a:effectLst/>
            <a:latin typeface="Calibri" panose="020F0502020204030204" pitchFamily="34" charset="0"/>
          </a:endParaRPr>
        </a:p>
        <a:p>
          <a:r>
            <a:rPr lang="en-US" sz="1100">
              <a:solidFill>
                <a:schemeClr val="dk1"/>
              </a:solidFill>
              <a:effectLst/>
              <a:latin typeface="Calibri" panose="020F0502020204030204" pitchFamily="34" charset="0"/>
              <a:ea typeface="+mn-ea"/>
              <a:cs typeface="+mn-cs"/>
            </a:rPr>
            <a:t>In a separate section, provide an explanation of any "</a:t>
          </a:r>
          <a:r>
            <a:rPr lang="en-US" sz="1100" i="1">
              <a:solidFill>
                <a:schemeClr val="dk1"/>
              </a:solidFill>
              <a:effectLst/>
              <a:latin typeface="Calibri" panose="020F0502020204030204" pitchFamily="34" charset="0"/>
              <a:ea typeface="+mn-ea"/>
              <a:cs typeface="+mn-cs"/>
            </a:rPr>
            <a:t>Exceptions</a:t>
          </a:r>
          <a:r>
            <a:rPr lang="en-US" sz="1100">
              <a:solidFill>
                <a:schemeClr val="dk1"/>
              </a:solidFill>
              <a:effectLst/>
              <a:latin typeface="Calibri" panose="020F0502020204030204" pitchFamily="34" charset="0"/>
              <a:ea typeface="+mn-ea"/>
              <a:cs typeface="+mn-cs"/>
            </a:rPr>
            <a:t>" taken to functions that appear in the Matrix Exhibits .</a:t>
          </a:r>
          <a:r>
            <a:rPr lang="en-US" sz="1100" baseline="0">
              <a:solidFill>
                <a:schemeClr val="dk1"/>
              </a:solidFill>
              <a:effectLst/>
              <a:latin typeface="Calibri" panose="020F0502020204030204" pitchFamily="34" charset="0"/>
              <a:ea typeface="+mn-ea"/>
              <a:cs typeface="+mn-cs"/>
            </a:rPr>
            <a:t> </a:t>
          </a:r>
          <a:r>
            <a:rPr lang="en-US" sz="1100">
              <a:solidFill>
                <a:schemeClr val="dk1"/>
              </a:solidFill>
              <a:effectLst/>
              <a:latin typeface="Calibri" panose="020F0502020204030204" pitchFamily="34" charset="0"/>
              <a:ea typeface="+mn-ea"/>
              <a:cs typeface="+mn-cs"/>
            </a:rPr>
            <a:t>Organize this section by Matrix Name, Tab Name and use the Specification ID for reference.  Describe any third party applications and/or customizations necessary to provide the functionality</a:t>
          </a:r>
          <a:r>
            <a:rPr lang="en-US" sz="1100" baseline="0">
              <a:solidFill>
                <a:schemeClr val="dk1"/>
              </a:solidFill>
              <a:effectLst/>
              <a:latin typeface="Calibri" panose="020F0502020204030204" pitchFamily="34" charset="0"/>
              <a:ea typeface="+mn-ea"/>
              <a:cs typeface="+mn-cs"/>
            </a:rPr>
            <a:t> and any other information about the feature or functionality that may be unique to your solution.</a:t>
          </a:r>
          <a:endParaRPr lang="en-US">
            <a:effectLst/>
            <a:latin typeface="Calibri" panose="020F0502020204030204" pitchFamily="34" charset="0"/>
          </a:endParaRPr>
        </a:p>
        <a:p>
          <a:endParaRPr lang="en-US" sz="1100"/>
        </a:p>
      </xdr:txBody>
    </xdr:sp>
    <xdr:clientData/>
  </xdr:twoCellAnchor>
  <xdr:twoCellAnchor>
    <xdr:from>
      <xdr:col>0</xdr:col>
      <xdr:colOff>0</xdr:colOff>
      <xdr:row>0</xdr:row>
      <xdr:rowOff>0</xdr:rowOff>
    </xdr:from>
    <xdr:to>
      <xdr:col>1</xdr:col>
      <xdr:colOff>121920</xdr:colOff>
      <xdr:row>4</xdr:row>
      <xdr:rowOff>7620</xdr:rowOff>
    </xdr:to>
    <xdr:pic>
      <xdr:nvPicPr>
        <xdr:cNvPr id="4" name="Picture 3"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152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585391</xdr:rowOff>
    </xdr:to>
    <xdr:pic>
      <xdr:nvPicPr>
        <xdr:cNvPr id="2" name="Picture 1"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2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585391</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8674" cy="82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21167</xdr:colOff>
      <xdr:row>0</xdr:row>
      <xdr:rowOff>0</xdr:rowOff>
    </xdr:from>
    <xdr:to>
      <xdr:col>1</xdr:col>
      <xdr:colOff>30691</xdr:colOff>
      <xdr:row>1</xdr:row>
      <xdr:rowOff>497417</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7" y="0"/>
          <a:ext cx="792691"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21167</xdr:colOff>
      <xdr:row>0</xdr:row>
      <xdr:rowOff>0</xdr:rowOff>
    </xdr:from>
    <xdr:to>
      <xdr:col>1</xdr:col>
      <xdr:colOff>30691</xdr:colOff>
      <xdr:row>1</xdr:row>
      <xdr:rowOff>497417</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7" y="0"/>
          <a:ext cx="828674" cy="821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lkes01\My%20Documents\Reference%20Material\CAD%20RMS%20MDC%20Functional%20Specs\RFP%20Requirements%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ottrj01\Documents\Atlantic%20County%20NJ\Presentation\Example%20-%20CAD%20Main%20-%20Atlantic%20County%20NJ.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mesara01\Desktop\Section%204%20-%20Essex%20County%20NY%20CAD%20200608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mesara01\My%20Documents\iFolder\mesara01\Home\Fayette%20County\Final%20versions%20of%20CAD%20Specifications\Fayette%20County%20Vendor%20Response%20Form%20-%20LRK%20-%20draf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ccloj01\Documents\BACKUP\Projects\Cumberland%20ME\Functional%20Specs\Client%20Completed\Final\Cumberland%20ME%20CAD%20Interfaces%20-%20Fin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esara01\Documents\iFolder1\Loudoun%20Co%20VA\CAD%20examples%20for%20specifications\RFP%20Requirements%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Common"/>
      <sheetName val="CAD"/>
      <sheetName val="CPE"/>
      <sheetName val="GIS"/>
      <sheetName val="Interface"/>
      <sheetName val="MDC"/>
      <sheetName val="FRMS"/>
      <sheetName val="LRMS"/>
      <sheetName val="Terminology"/>
      <sheetName val="Support data"/>
      <sheetName val="CAD specs (Beaver)"/>
    </sheetNames>
    <sheetDataSet>
      <sheetData sheetId="0"/>
      <sheetData sheetId="1"/>
      <sheetData sheetId="2">
        <row r="2">
          <cell r="K2">
            <v>0</v>
          </cell>
        </row>
        <row r="4">
          <cell r="C4" t="str">
            <v>SC-1</v>
          </cell>
        </row>
        <row r="5">
          <cell r="C5" t="str">
            <v>SC-2</v>
          </cell>
        </row>
        <row r="6">
          <cell r="C6" t="str">
            <v>SC-3</v>
          </cell>
        </row>
        <row r="7">
          <cell r="C7" t="str">
            <v>SC-4</v>
          </cell>
        </row>
        <row r="8">
          <cell r="C8" t="str">
            <v>SC-5</v>
          </cell>
        </row>
        <row r="9">
          <cell r="C9" t="str">
            <v>SC-6</v>
          </cell>
        </row>
        <row r="10">
          <cell r="C10" t="str">
            <v>SC-7</v>
          </cell>
        </row>
        <row r="11">
          <cell r="C11" t="str">
            <v>SC-8</v>
          </cell>
        </row>
        <row r="12">
          <cell r="C12" t="str">
            <v>SC-9</v>
          </cell>
        </row>
        <row r="14">
          <cell r="K14">
            <v>3</v>
          </cell>
        </row>
        <row r="62">
          <cell r="K62">
            <v>0</v>
          </cell>
        </row>
        <row r="67">
          <cell r="K67">
            <v>0</v>
          </cell>
        </row>
        <row r="77">
          <cell r="K77">
            <v>0</v>
          </cell>
        </row>
        <row r="96">
          <cell r="K96">
            <v>0</v>
          </cell>
        </row>
        <row r="186">
          <cell r="K186">
            <v>3</v>
          </cell>
        </row>
        <row r="244">
          <cell r="K244">
            <v>0</v>
          </cell>
        </row>
        <row r="274">
          <cell r="K274">
            <v>3</v>
          </cell>
        </row>
        <row r="328">
          <cell r="K328">
            <v>0</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System"/>
      <sheetName val="Common"/>
      <sheetName val="CAD"/>
      <sheetName val="GIS"/>
      <sheetName val="Terminology"/>
      <sheetName val="Template radio buttons"/>
      <sheetName val="Support Data"/>
      <sheetName val="Index"/>
    </sheetNames>
    <sheetDataSet>
      <sheetData sheetId="0"/>
      <sheetData sheetId="1"/>
      <sheetData sheetId="2"/>
      <sheetData sheetId="3"/>
      <sheetData sheetId="4"/>
      <sheetData sheetId="5"/>
      <sheetData sheetId="6"/>
      <sheetData sheetId="7">
        <row r="5">
          <cell r="A5" t="str">
            <v>Extremely Advantageous</v>
          </cell>
          <cell r="B5">
            <v>2</v>
          </cell>
        </row>
        <row r="6">
          <cell r="A6" t="str">
            <v>Advantageous</v>
          </cell>
          <cell r="B6">
            <v>1</v>
          </cell>
        </row>
        <row r="7">
          <cell r="A7" t="str">
            <v>Minimal</v>
          </cell>
          <cell r="B7">
            <v>0</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Mandatory Exceptions"/>
      <sheetName val="Important Exceptions"/>
      <sheetName val="Responses"/>
      <sheetName val="System specifications"/>
      <sheetName val="Terminology"/>
      <sheetName val="Support data"/>
    </sheetNames>
    <sheetDataSet>
      <sheetData sheetId="0" refreshError="1"/>
      <sheetData sheetId="1" refreshError="1"/>
      <sheetData sheetId="2" refreshError="1"/>
      <sheetData sheetId="3" refreshError="1"/>
      <sheetData sheetId="4" refreshError="1">
        <row r="4">
          <cell r="C4" t="str">
            <v>SC-1</v>
          </cell>
        </row>
        <row r="5">
          <cell r="C5" t="str">
            <v>SC-2</v>
          </cell>
        </row>
        <row r="6">
          <cell r="C6" t="str">
            <v>SC-3</v>
          </cell>
        </row>
        <row r="7">
          <cell r="C7" t="str">
            <v>SC-4</v>
          </cell>
        </row>
        <row r="8">
          <cell r="C8" t="str">
            <v>SC-5</v>
          </cell>
        </row>
        <row r="9">
          <cell r="C9" t="str">
            <v>SC-6</v>
          </cell>
        </row>
        <row r="10">
          <cell r="C10" t="str">
            <v>SC-7</v>
          </cell>
        </row>
        <row r="11">
          <cell r="C11" t="str">
            <v>SC-8</v>
          </cell>
        </row>
        <row r="12">
          <cell r="C12" t="str">
            <v>SC-9</v>
          </cell>
        </row>
        <row r="13">
          <cell r="C13" t="str">
            <v>SC-10</v>
          </cell>
        </row>
        <row r="14">
          <cell r="C14" t="str">
            <v>SC-11</v>
          </cell>
        </row>
        <row r="15">
          <cell r="C15" t="str">
            <v>SC-12</v>
          </cell>
        </row>
        <row r="16">
          <cell r="C16" t="str">
            <v>SC-13</v>
          </cell>
        </row>
        <row r="17">
          <cell r="C17" t="str">
            <v>SC-14</v>
          </cell>
        </row>
        <row r="18">
          <cell r="C18" t="str">
            <v>SC-15</v>
          </cell>
        </row>
        <row r="19">
          <cell r="C19" t="str">
            <v>SC-16</v>
          </cell>
        </row>
        <row r="20">
          <cell r="C20" t="str">
            <v>SC-17</v>
          </cell>
        </row>
        <row r="21">
          <cell r="C21" t="str">
            <v>SC-18</v>
          </cell>
        </row>
        <row r="22">
          <cell r="C22" t="str">
            <v>SC-19</v>
          </cell>
        </row>
        <row r="23">
          <cell r="C23" t="str">
            <v>SC-20</v>
          </cell>
        </row>
        <row r="24">
          <cell r="C24" t="str">
            <v>SC-21</v>
          </cell>
        </row>
        <row r="25">
          <cell r="C25" t="str">
            <v>SC-22</v>
          </cell>
        </row>
        <row r="26">
          <cell r="C26" t="str">
            <v>SC-23</v>
          </cell>
        </row>
        <row r="27">
          <cell r="C27" t="str">
            <v>SC-24</v>
          </cell>
        </row>
        <row r="28">
          <cell r="C28" t="str">
            <v>SC-25</v>
          </cell>
        </row>
        <row r="29">
          <cell r="C29" t="str">
            <v>SC-26</v>
          </cell>
        </row>
        <row r="30">
          <cell r="C30" t="str">
            <v>SC-27</v>
          </cell>
        </row>
        <row r="31">
          <cell r="C31" t="str">
            <v>SC-28</v>
          </cell>
        </row>
        <row r="32">
          <cell r="C32" t="str">
            <v>SC-29</v>
          </cell>
        </row>
        <row r="33">
          <cell r="C33" t="str">
            <v>SC-30</v>
          </cell>
        </row>
        <row r="34">
          <cell r="C34" t="str">
            <v>SC-31</v>
          </cell>
        </row>
        <row r="35">
          <cell r="C35" t="str">
            <v>SC-32</v>
          </cell>
        </row>
        <row r="36">
          <cell r="C36" t="str">
            <v>SC-33</v>
          </cell>
        </row>
        <row r="37">
          <cell r="C37" t="str">
            <v>SC-34</v>
          </cell>
        </row>
        <row r="38">
          <cell r="C38" t="str">
            <v>SC-35</v>
          </cell>
        </row>
        <row r="39">
          <cell r="C39" t="str">
            <v>SC-36</v>
          </cell>
        </row>
        <row r="40">
          <cell r="C40" t="str">
            <v>SC-37</v>
          </cell>
        </row>
        <row r="41">
          <cell r="C41" t="str">
            <v>SC-38</v>
          </cell>
        </row>
        <row r="42">
          <cell r="C42" t="str">
            <v>SC-39</v>
          </cell>
        </row>
        <row r="43">
          <cell r="C43" t="str">
            <v>SC-40</v>
          </cell>
        </row>
        <row r="45">
          <cell r="C45" t="str">
            <v>SC-41</v>
          </cell>
        </row>
        <row r="46">
          <cell r="C46" t="str">
            <v>SC-42</v>
          </cell>
        </row>
        <row r="47">
          <cell r="C47" t="str">
            <v>SC-43</v>
          </cell>
        </row>
        <row r="48">
          <cell r="C48" t="str">
            <v>SC-44</v>
          </cell>
        </row>
        <row r="49">
          <cell r="C49" t="str">
            <v>SC-45</v>
          </cell>
        </row>
        <row r="50">
          <cell r="C50" t="str">
            <v>SC-46</v>
          </cell>
        </row>
        <row r="51">
          <cell r="C51" t="str">
            <v>SC-47</v>
          </cell>
        </row>
        <row r="52">
          <cell r="C52" t="str">
            <v>SC-48</v>
          </cell>
        </row>
        <row r="53">
          <cell r="C53" t="str">
            <v>SC-49</v>
          </cell>
        </row>
        <row r="54">
          <cell r="C54" t="str">
            <v>SC-50</v>
          </cell>
        </row>
        <row r="55">
          <cell r="C55" t="str">
            <v>SC-51</v>
          </cell>
        </row>
        <row r="56">
          <cell r="C56" t="str">
            <v>SC-52</v>
          </cell>
        </row>
        <row r="57">
          <cell r="C57" t="str">
            <v>SC-53</v>
          </cell>
        </row>
        <row r="58">
          <cell r="C58" t="str">
            <v>SC-54</v>
          </cell>
        </row>
        <row r="59">
          <cell r="C59" t="str">
            <v>SC-55</v>
          </cell>
        </row>
        <row r="60">
          <cell r="C60" t="str">
            <v>SC-56</v>
          </cell>
        </row>
        <row r="61">
          <cell r="C61" t="str">
            <v>SC-57</v>
          </cell>
        </row>
        <row r="62">
          <cell r="C62" t="str">
            <v>SC-58</v>
          </cell>
        </row>
        <row r="63">
          <cell r="C63" t="str">
            <v>SC-59</v>
          </cell>
        </row>
        <row r="67">
          <cell r="C67" t="str">
            <v>DM-1</v>
          </cell>
        </row>
        <row r="68">
          <cell r="C68" t="str">
            <v>DM-2</v>
          </cell>
        </row>
        <row r="69">
          <cell r="C69" t="str">
            <v>DM-3</v>
          </cell>
        </row>
        <row r="70">
          <cell r="C70" t="str">
            <v>DM-4</v>
          </cell>
        </row>
        <row r="71">
          <cell r="C71" t="str">
            <v>DM-5</v>
          </cell>
        </row>
        <row r="72">
          <cell r="C72" t="str">
            <v>DM-6</v>
          </cell>
        </row>
        <row r="73">
          <cell r="C73" t="str">
            <v>DM-7</v>
          </cell>
        </row>
        <row r="74">
          <cell r="C74" t="str">
            <v>DM-8</v>
          </cell>
        </row>
        <row r="75">
          <cell r="C75" t="str">
            <v>DM-9</v>
          </cell>
        </row>
        <row r="76">
          <cell r="C76" t="str">
            <v>DM-10</v>
          </cell>
        </row>
        <row r="77">
          <cell r="C77" t="str">
            <v>DM-11</v>
          </cell>
        </row>
        <row r="78">
          <cell r="C78" t="str">
            <v>DM-12</v>
          </cell>
        </row>
        <row r="79">
          <cell r="C79" t="str">
            <v>DM-13</v>
          </cell>
        </row>
        <row r="80">
          <cell r="C80" t="str">
            <v>DM-14</v>
          </cell>
        </row>
        <row r="81">
          <cell r="C81" t="str">
            <v>DM-15</v>
          </cell>
        </row>
        <row r="82">
          <cell r="C82" t="str">
            <v>DM-16</v>
          </cell>
        </row>
        <row r="83">
          <cell r="C83" t="str">
            <v>DM-17</v>
          </cell>
        </row>
        <row r="84">
          <cell r="C84" t="str">
            <v>DM-18</v>
          </cell>
        </row>
        <row r="85">
          <cell r="C85" t="str">
            <v>DM-19</v>
          </cell>
        </row>
        <row r="86">
          <cell r="C86" t="str">
            <v>DM-20</v>
          </cell>
        </row>
        <row r="87">
          <cell r="C87" t="str">
            <v>DM-21</v>
          </cell>
        </row>
        <row r="88">
          <cell r="C88" t="str">
            <v>DM-22</v>
          </cell>
        </row>
        <row r="89">
          <cell r="C89" t="str">
            <v>DM-23</v>
          </cell>
        </row>
        <row r="90">
          <cell r="C90" t="str">
            <v>DM-24</v>
          </cell>
        </row>
        <row r="91">
          <cell r="C91" t="str">
            <v>DM-25</v>
          </cell>
        </row>
        <row r="92">
          <cell r="C92" t="str">
            <v>DM-26</v>
          </cell>
        </row>
        <row r="93">
          <cell r="C93" t="str">
            <v>DM-27</v>
          </cell>
        </row>
        <row r="96">
          <cell r="C96" t="str">
            <v>DM-28</v>
          </cell>
        </row>
        <row r="97">
          <cell r="C97" t="str">
            <v>DM-29</v>
          </cell>
        </row>
        <row r="98">
          <cell r="C98" t="str">
            <v>DM-30</v>
          </cell>
        </row>
        <row r="99">
          <cell r="C99" t="str">
            <v>DM-31</v>
          </cell>
        </row>
        <row r="100">
          <cell r="C100" t="str">
            <v>DM-32</v>
          </cell>
        </row>
        <row r="101">
          <cell r="C101" t="str">
            <v>DM-33</v>
          </cell>
        </row>
        <row r="102">
          <cell r="C102" t="str">
            <v>DM-34</v>
          </cell>
        </row>
        <row r="103">
          <cell r="C103" t="str">
            <v>DM-35</v>
          </cell>
        </row>
        <row r="105">
          <cell r="C105" t="str">
            <v>DM-36</v>
          </cell>
        </row>
        <row r="106">
          <cell r="C106" t="str">
            <v>DM-37</v>
          </cell>
        </row>
        <row r="107">
          <cell r="C107" t="str">
            <v>DM-38</v>
          </cell>
        </row>
        <row r="108">
          <cell r="C108" t="str">
            <v>DM-39</v>
          </cell>
        </row>
        <row r="109">
          <cell r="C109" t="str">
            <v>DM-40</v>
          </cell>
        </row>
        <row r="110">
          <cell r="C110" t="str">
            <v>DM-41</v>
          </cell>
        </row>
        <row r="111">
          <cell r="C111" t="str">
            <v>DM-42</v>
          </cell>
        </row>
        <row r="112">
          <cell r="C112" t="str">
            <v>DM-43</v>
          </cell>
        </row>
        <row r="113">
          <cell r="C113" t="str">
            <v>DM-44</v>
          </cell>
        </row>
        <row r="114">
          <cell r="C114" t="str">
            <v>DM-45</v>
          </cell>
        </row>
        <row r="115">
          <cell r="C115" t="str">
            <v>DM-46</v>
          </cell>
        </row>
        <row r="116">
          <cell r="C116" t="str">
            <v>DM-47</v>
          </cell>
        </row>
        <row r="117">
          <cell r="C117" t="str">
            <v>DM-48</v>
          </cell>
        </row>
        <row r="118">
          <cell r="C118" t="str">
            <v>DM-49</v>
          </cell>
        </row>
        <row r="119">
          <cell r="C119" t="str">
            <v>DM-50</v>
          </cell>
        </row>
        <row r="120">
          <cell r="C120" t="str">
            <v>DM-51</v>
          </cell>
        </row>
        <row r="121">
          <cell r="C121" t="str">
            <v>DM-52</v>
          </cell>
        </row>
        <row r="122">
          <cell r="C122" t="str">
            <v>DM-53</v>
          </cell>
        </row>
        <row r="123">
          <cell r="C123" t="str">
            <v>DM-54</v>
          </cell>
        </row>
        <row r="124">
          <cell r="C124" t="str">
            <v>DM-55</v>
          </cell>
        </row>
        <row r="125">
          <cell r="C125" t="str">
            <v>DM-56</v>
          </cell>
        </row>
        <row r="126">
          <cell r="C126" t="str">
            <v>DM-57</v>
          </cell>
        </row>
        <row r="127">
          <cell r="C127" t="str">
            <v>DM-58</v>
          </cell>
        </row>
        <row r="128">
          <cell r="C128" t="str">
            <v>DM-59</v>
          </cell>
        </row>
        <row r="129">
          <cell r="C129" t="str">
            <v>DM-60</v>
          </cell>
        </row>
        <row r="130">
          <cell r="C130" t="str">
            <v>DM-61</v>
          </cell>
        </row>
        <row r="131">
          <cell r="C131" t="str">
            <v>DM-62</v>
          </cell>
        </row>
        <row r="132">
          <cell r="C132" t="str">
            <v>DM-63</v>
          </cell>
        </row>
        <row r="133">
          <cell r="C133" t="str">
            <v>DM-64</v>
          </cell>
        </row>
        <row r="134">
          <cell r="C134" t="str">
            <v>DM-65</v>
          </cell>
        </row>
        <row r="135">
          <cell r="C135" t="str">
            <v>DM-66</v>
          </cell>
        </row>
        <row r="136">
          <cell r="C136" t="str">
            <v>DM-67</v>
          </cell>
        </row>
        <row r="137">
          <cell r="C137" t="str">
            <v>DM-68</v>
          </cell>
        </row>
        <row r="138">
          <cell r="C138" t="str">
            <v>DM-69</v>
          </cell>
        </row>
        <row r="139">
          <cell r="C139" t="str">
            <v>DM-70</v>
          </cell>
        </row>
        <row r="140">
          <cell r="C140" t="str">
            <v>DM-71</v>
          </cell>
        </row>
        <row r="141">
          <cell r="C141" t="str">
            <v>DM-72</v>
          </cell>
        </row>
        <row r="142">
          <cell r="C142" t="str">
            <v>DM-73</v>
          </cell>
        </row>
        <row r="143">
          <cell r="C143" t="str">
            <v>DM-74</v>
          </cell>
        </row>
        <row r="144">
          <cell r="C144" t="str">
            <v>DM-75</v>
          </cell>
        </row>
        <row r="145">
          <cell r="C145" t="str">
            <v>DM-76</v>
          </cell>
        </row>
        <row r="146">
          <cell r="C146" t="str">
            <v>DM-77</v>
          </cell>
        </row>
        <row r="147">
          <cell r="C147" t="str">
            <v>DM-78</v>
          </cell>
        </row>
        <row r="148">
          <cell r="C148" t="str">
            <v>DM-79</v>
          </cell>
        </row>
        <row r="149">
          <cell r="C149" t="str">
            <v>DM-80</v>
          </cell>
        </row>
        <row r="150">
          <cell r="C150" t="str">
            <v>DM-81</v>
          </cell>
        </row>
        <row r="151">
          <cell r="C151" t="str">
            <v>DM-82</v>
          </cell>
        </row>
        <row r="155">
          <cell r="C155" t="str">
            <v>Sec-1</v>
          </cell>
        </row>
        <row r="156">
          <cell r="C156" t="str">
            <v>Sec-2</v>
          </cell>
        </row>
        <row r="157">
          <cell r="C157" t="str">
            <v>Sec-3</v>
          </cell>
        </row>
        <row r="158">
          <cell r="C158" t="str">
            <v>Sec-4</v>
          </cell>
        </row>
        <row r="159">
          <cell r="C159" t="str">
            <v>Sec-5</v>
          </cell>
        </row>
        <row r="160">
          <cell r="C160" t="str">
            <v>Sec-6</v>
          </cell>
        </row>
        <row r="161">
          <cell r="C161" t="str">
            <v>Sec-7</v>
          </cell>
        </row>
        <row r="162">
          <cell r="C162" t="str">
            <v>Sec-8</v>
          </cell>
        </row>
        <row r="163">
          <cell r="C163" t="str">
            <v>Sec-9</v>
          </cell>
        </row>
        <row r="164">
          <cell r="C164" t="str">
            <v>Sec-10</v>
          </cell>
        </row>
        <row r="165">
          <cell r="C165" t="str">
            <v>Sec-11</v>
          </cell>
        </row>
        <row r="166">
          <cell r="C166" t="str">
            <v>Sec-12</v>
          </cell>
        </row>
        <row r="167">
          <cell r="C167" t="str">
            <v>Sec-13</v>
          </cell>
        </row>
        <row r="168">
          <cell r="C168" t="str">
            <v>Sec-14</v>
          </cell>
        </row>
        <row r="169">
          <cell r="C169" t="str">
            <v>Sec-15</v>
          </cell>
        </row>
        <row r="170">
          <cell r="C170" t="str">
            <v>Sec-16</v>
          </cell>
        </row>
        <row r="171">
          <cell r="C171" t="str">
            <v>Sec-17</v>
          </cell>
        </row>
        <row r="172">
          <cell r="C172" t="str">
            <v>Sec-18</v>
          </cell>
        </row>
        <row r="173">
          <cell r="C173" t="str">
            <v>Sec-19</v>
          </cell>
        </row>
        <row r="174">
          <cell r="C174" t="str">
            <v>Sec-20</v>
          </cell>
        </row>
        <row r="175">
          <cell r="C175" t="str">
            <v>Sec-21</v>
          </cell>
        </row>
        <row r="176">
          <cell r="C176" t="str">
            <v>Sec-22</v>
          </cell>
        </row>
        <row r="177">
          <cell r="C177" t="str">
            <v>Sec-23</v>
          </cell>
        </row>
        <row r="178">
          <cell r="C178" t="str">
            <v>Sec-24</v>
          </cell>
        </row>
        <row r="179">
          <cell r="C179" t="str">
            <v>Sec-25</v>
          </cell>
        </row>
        <row r="180">
          <cell r="C180" t="str">
            <v>Sec-26</v>
          </cell>
        </row>
        <row r="181">
          <cell r="C181" t="str">
            <v>Sec-27</v>
          </cell>
        </row>
        <row r="185">
          <cell r="C185" t="str">
            <v>B-1</v>
          </cell>
        </row>
        <row r="186">
          <cell r="C186" t="str">
            <v>B-2</v>
          </cell>
        </row>
        <row r="187">
          <cell r="C187" t="str">
            <v>B-3</v>
          </cell>
        </row>
        <row r="188">
          <cell r="C188" t="str">
            <v>B-4</v>
          </cell>
        </row>
        <row r="190">
          <cell r="C190" t="str">
            <v>B-5</v>
          </cell>
        </row>
        <row r="191">
          <cell r="C191" t="str">
            <v>B-6</v>
          </cell>
        </row>
        <row r="192">
          <cell r="C192" t="str">
            <v>B-7</v>
          </cell>
        </row>
        <row r="193">
          <cell r="C193" t="str">
            <v>B-8</v>
          </cell>
        </row>
        <row r="194">
          <cell r="C194" t="str">
            <v>B-9</v>
          </cell>
        </row>
        <row r="195">
          <cell r="C195" t="str">
            <v>B-10</v>
          </cell>
        </row>
        <row r="196">
          <cell r="C196" t="str">
            <v>B-11</v>
          </cell>
        </row>
        <row r="197">
          <cell r="C197" t="str">
            <v>B-12</v>
          </cell>
        </row>
        <row r="198">
          <cell r="C198" t="str">
            <v>B-13</v>
          </cell>
        </row>
        <row r="199">
          <cell r="C199" t="str">
            <v>B-14</v>
          </cell>
        </row>
        <row r="200">
          <cell r="C200" t="str">
            <v>B-15</v>
          </cell>
        </row>
        <row r="201">
          <cell r="C201" t="str">
            <v>B-16</v>
          </cell>
        </row>
        <row r="202">
          <cell r="C202" t="str">
            <v>B-17</v>
          </cell>
        </row>
        <row r="204">
          <cell r="C204" t="str">
            <v>B-18</v>
          </cell>
        </row>
        <row r="205">
          <cell r="C205" t="str">
            <v>B-19</v>
          </cell>
        </row>
        <row r="206">
          <cell r="C206" t="str">
            <v>B-20</v>
          </cell>
        </row>
        <row r="207">
          <cell r="C207" t="str">
            <v>B-21</v>
          </cell>
        </row>
        <row r="208">
          <cell r="C208" t="str">
            <v>B-22</v>
          </cell>
        </row>
        <row r="209">
          <cell r="C209" t="str">
            <v>B-23</v>
          </cell>
        </row>
        <row r="210">
          <cell r="C210" t="str">
            <v>B-24</v>
          </cell>
        </row>
        <row r="211">
          <cell r="C211" t="str">
            <v>B-25</v>
          </cell>
        </row>
        <row r="212">
          <cell r="C212" t="str">
            <v>B-26</v>
          </cell>
        </row>
        <row r="213">
          <cell r="C213" t="str">
            <v>B-27</v>
          </cell>
        </row>
        <row r="214">
          <cell r="C214" t="str">
            <v>B-28</v>
          </cell>
        </row>
        <row r="215">
          <cell r="C215" t="str">
            <v>B-29</v>
          </cell>
        </row>
        <row r="216">
          <cell r="C216" t="str">
            <v>B-30</v>
          </cell>
        </row>
        <row r="217">
          <cell r="C217" t="str">
            <v>B-31</v>
          </cell>
        </row>
        <row r="219">
          <cell r="C219" t="str">
            <v>B-32</v>
          </cell>
        </row>
        <row r="220">
          <cell r="C220" t="str">
            <v>B-33</v>
          </cell>
        </row>
        <row r="221">
          <cell r="C221" t="str">
            <v>B-34</v>
          </cell>
        </row>
        <row r="222">
          <cell r="C222" t="str">
            <v>B-35</v>
          </cell>
        </row>
        <row r="223">
          <cell r="C223" t="str">
            <v>B-36</v>
          </cell>
        </row>
        <row r="224">
          <cell r="C224" t="str">
            <v>B-37</v>
          </cell>
        </row>
        <row r="225">
          <cell r="C225" t="str">
            <v>B-38</v>
          </cell>
        </row>
        <row r="226">
          <cell r="C226" t="str">
            <v>B-39</v>
          </cell>
        </row>
        <row r="227">
          <cell r="C227" t="str">
            <v>B-40</v>
          </cell>
        </row>
        <row r="228">
          <cell r="C228" t="str">
            <v>B-41</v>
          </cell>
        </row>
        <row r="229">
          <cell r="C229" t="str">
            <v>B-42</v>
          </cell>
        </row>
        <row r="230">
          <cell r="C230" t="str">
            <v>B-43</v>
          </cell>
        </row>
        <row r="231">
          <cell r="C231" t="str">
            <v>B-44</v>
          </cell>
        </row>
        <row r="232">
          <cell r="C232" t="str">
            <v>B-45</v>
          </cell>
        </row>
        <row r="233">
          <cell r="C233" t="str">
            <v>B-46</v>
          </cell>
        </row>
        <row r="234">
          <cell r="C234" t="str">
            <v>B-47</v>
          </cell>
        </row>
        <row r="235">
          <cell r="C235" t="str">
            <v>B-48</v>
          </cell>
        </row>
        <row r="236">
          <cell r="C236" t="str">
            <v>B-49</v>
          </cell>
        </row>
        <row r="237">
          <cell r="C237" t="str">
            <v>B-50</v>
          </cell>
        </row>
        <row r="238">
          <cell r="C238" t="str">
            <v>B-51</v>
          </cell>
        </row>
        <row r="239">
          <cell r="C239" t="str">
            <v>B-52</v>
          </cell>
        </row>
        <row r="240">
          <cell r="C240" t="str">
            <v>B-53</v>
          </cell>
        </row>
        <row r="242">
          <cell r="C242" t="str">
            <v>B-54</v>
          </cell>
        </row>
        <row r="243">
          <cell r="C243" t="str">
            <v>B-55</v>
          </cell>
        </row>
        <row r="244">
          <cell r="C244" t="str">
            <v>B-56</v>
          </cell>
        </row>
        <row r="245">
          <cell r="C245" t="str">
            <v>B-57</v>
          </cell>
        </row>
        <row r="246">
          <cell r="C246" t="str">
            <v>B-58</v>
          </cell>
        </row>
        <row r="247">
          <cell r="C247" t="str">
            <v>B-59</v>
          </cell>
        </row>
        <row r="248">
          <cell r="C248" t="str">
            <v>B-60</v>
          </cell>
        </row>
        <row r="249">
          <cell r="C249" t="str">
            <v>B-61</v>
          </cell>
        </row>
        <row r="250">
          <cell r="C250" t="str">
            <v>B-62</v>
          </cell>
        </row>
        <row r="251">
          <cell r="C251" t="str">
            <v>B-63</v>
          </cell>
        </row>
        <row r="252">
          <cell r="C252" t="str">
            <v>B-64</v>
          </cell>
        </row>
        <row r="253">
          <cell r="C253" t="str">
            <v>B-65</v>
          </cell>
        </row>
        <row r="254">
          <cell r="C254" t="str">
            <v>B-66</v>
          </cell>
        </row>
        <row r="255">
          <cell r="C255" t="str">
            <v>B-67</v>
          </cell>
        </row>
        <row r="256">
          <cell r="C256" t="str">
            <v>B-68</v>
          </cell>
        </row>
        <row r="257">
          <cell r="C257" t="str">
            <v>B-69</v>
          </cell>
        </row>
        <row r="258">
          <cell r="C258" t="str">
            <v>B-70</v>
          </cell>
        </row>
        <row r="259">
          <cell r="C259" t="str">
            <v>B-71</v>
          </cell>
        </row>
        <row r="260">
          <cell r="C260" t="str">
            <v>B-72</v>
          </cell>
        </row>
        <row r="261">
          <cell r="C261" t="str">
            <v>B-73</v>
          </cell>
        </row>
        <row r="262">
          <cell r="C262" t="str">
            <v>B-74</v>
          </cell>
        </row>
        <row r="263">
          <cell r="C263" t="str">
            <v>B-75</v>
          </cell>
        </row>
        <row r="264">
          <cell r="C264" t="str">
            <v>B-76</v>
          </cell>
        </row>
        <row r="265">
          <cell r="C265" t="str">
            <v>B-77</v>
          </cell>
        </row>
        <row r="266">
          <cell r="C266" t="str">
            <v>B-78</v>
          </cell>
        </row>
        <row r="267">
          <cell r="C267" t="str">
            <v>B-79</v>
          </cell>
        </row>
        <row r="268">
          <cell r="C268" t="str">
            <v>B-80</v>
          </cell>
        </row>
        <row r="269">
          <cell r="C269" t="str">
            <v>B-82</v>
          </cell>
        </row>
        <row r="270">
          <cell r="C270" t="str">
            <v>B-83</v>
          </cell>
        </row>
        <row r="271">
          <cell r="C271" t="str">
            <v>B-84</v>
          </cell>
        </row>
        <row r="272">
          <cell r="C272" t="str">
            <v>B-85</v>
          </cell>
        </row>
        <row r="273">
          <cell r="C273" t="str">
            <v>B-81</v>
          </cell>
        </row>
        <row r="278">
          <cell r="C278" t="str">
            <v>OR-1</v>
          </cell>
        </row>
        <row r="279">
          <cell r="C279" t="str">
            <v>OR-2</v>
          </cell>
        </row>
        <row r="280">
          <cell r="C280" t="str">
            <v>OR-3</v>
          </cell>
        </row>
        <row r="281">
          <cell r="C281" t="str">
            <v>OR-4</v>
          </cell>
        </row>
        <row r="282">
          <cell r="C282" t="str">
            <v>OR-5</v>
          </cell>
        </row>
        <row r="283">
          <cell r="C283" t="str">
            <v>OR-6</v>
          </cell>
        </row>
        <row r="284">
          <cell r="C284" t="str">
            <v>OR-7</v>
          </cell>
        </row>
        <row r="285">
          <cell r="C285" t="str">
            <v>OR-8</v>
          </cell>
        </row>
        <row r="286">
          <cell r="C286" t="str">
            <v>OR-9</v>
          </cell>
        </row>
        <row r="287">
          <cell r="C287" t="str">
            <v>OR-10</v>
          </cell>
        </row>
        <row r="288">
          <cell r="C288" t="str">
            <v>OR-11</v>
          </cell>
        </row>
        <row r="289">
          <cell r="C289" t="str">
            <v>OR-12</v>
          </cell>
        </row>
        <row r="290">
          <cell r="C290" t="str">
            <v>OR-13</v>
          </cell>
        </row>
        <row r="291">
          <cell r="C291" t="str">
            <v>OR-14</v>
          </cell>
        </row>
        <row r="292">
          <cell r="C292" t="str">
            <v>OR-15</v>
          </cell>
        </row>
        <row r="293">
          <cell r="C293" t="str">
            <v>OR-16</v>
          </cell>
        </row>
        <row r="294">
          <cell r="C294" t="str">
            <v>OR-17</v>
          </cell>
        </row>
        <row r="295">
          <cell r="C295" t="str">
            <v>OR-18</v>
          </cell>
        </row>
        <row r="296">
          <cell r="C296" t="str">
            <v>OR-19</v>
          </cell>
        </row>
        <row r="297">
          <cell r="C297" t="str">
            <v>OR-20</v>
          </cell>
        </row>
        <row r="298">
          <cell r="C298" t="str">
            <v>OR-21</v>
          </cell>
        </row>
        <row r="300">
          <cell r="C300" t="str">
            <v>OR-22</v>
          </cell>
        </row>
        <row r="301">
          <cell r="C301" t="str">
            <v>OR-23</v>
          </cell>
        </row>
        <row r="302">
          <cell r="C302" t="str">
            <v>OR-24</v>
          </cell>
        </row>
        <row r="303">
          <cell r="C303" t="str">
            <v>OR-25</v>
          </cell>
        </row>
        <row r="304">
          <cell r="C304" t="str">
            <v>OR-26</v>
          </cell>
        </row>
        <row r="305">
          <cell r="C305" t="str">
            <v>OR-27</v>
          </cell>
        </row>
        <row r="306">
          <cell r="C306" t="str">
            <v>OR-28</v>
          </cell>
        </row>
        <row r="307">
          <cell r="C307" t="str">
            <v>OR-29</v>
          </cell>
        </row>
        <row r="308">
          <cell r="C308" t="str">
            <v>OR-30</v>
          </cell>
        </row>
        <row r="310">
          <cell r="C310" t="str">
            <v>OR-31</v>
          </cell>
        </row>
        <row r="311">
          <cell r="C311" t="str">
            <v>OR-32</v>
          </cell>
        </row>
        <row r="312">
          <cell r="C312" t="str">
            <v>OR-33</v>
          </cell>
        </row>
        <row r="313">
          <cell r="C313" t="str">
            <v>OR-34</v>
          </cell>
        </row>
        <row r="314">
          <cell r="C314" t="str">
            <v>OR-35</v>
          </cell>
        </row>
        <row r="315">
          <cell r="C315" t="str">
            <v>OR-36</v>
          </cell>
        </row>
        <row r="316">
          <cell r="C316" t="str">
            <v>OR-37</v>
          </cell>
        </row>
        <row r="317">
          <cell r="C317" t="str">
            <v>OR-38</v>
          </cell>
        </row>
        <row r="320">
          <cell r="C320" t="str">
            <v>Rpt-1</v>
          </cell>
        </row>
        <row r="321">
          <cell r="C321" t="str">
            <v>Rpt-2</v>
          </cell>
        </row>
        <row r="322">
          <cell r="C322" t="str">
            <v>Rpt-3</v>
          </cell>
        </row>
        <row r="323">
          <cell r="C323" t="str">
            <v>Rpt-4</v>
          </cell>
        </row>
        <row r="324">
          <cell r="C324" t="str">
            <v>Rpt-5</v>
          </cell>
        </row>
        <row r="325">
          <cell r="C325" t="str">
            <v>Rpt-6</v>
          </cell>
        </row>
        <row r="326">
          <cell r="C326" t="str">
            <v>Rpt-7</v>
          </cell>
        </row>
        <row r="327">
          <cell r="C327" t="str">
            <v>Rpt-8</v>
          </cell>
        </row>
        <row r="328">
          <cell r="C328" t="str">
            <v>Rpt-9</v>
          </cell>
        </row>
        <row r="329">
          <cell r="C329" t="str">
            <v>Rpt-10</v>
          </cell>
        </row>
        <row r="330">
          <cell r="C330" t="str">
            <v>Rpt-11</v>
          </cell>
        </row>
        <row r="331">
          <cell r="C331" t="str">
            <v>Rpt-12</v>
          </cell>
        </row>
        <row r="332">
          <cell r="C332" t="str">
            <v>Rpt-13</v>
          </cell>
        </row>
        <row r="333">
          <cell r="C333" t="str">
            <v>Rpt-14</v>
          </cell>
        </row>
        <row r="334">
          <cell r="C334" t="str">
            <v>Rpt-15</v>
          </cell>
        </row>
        <row r="335">
          <cell r="C335" t="str">
            <v>Rpt-16</v>
          </cell>
        </row>
        <row r="336">
          <cell r="C336" t="str">
            <v>Rpt-17</v>
          </cell>
        </row>
        <row r="338">
          <cell r="C338" t="str">
            <v>Rpt-18</v>
          </cell>
        </row>
        <row r="339">
          <cell r="C339" t="str">
            <v>Rpt-19</v>
          </cell>
        </row>
        <row r="340">
          <cell r="C340" t="str">
            <v>Rpt-20</v>
          </cell>
        </row>
        <row r="341">
          <cell r="C341" t="str">
            <v>Rpt-21</v>
          </cell>
        </row>
        <row r="343">
          <cell r="C343" t="str">
            <v>Rpt-22</v>
          </cell>
        </row>
        <row r="344">
          <cell r="C344" t="str">
            <v>Rpt-23</v>
          </cell>
        </row>
        <row r="345">
          <cell r="C345" t="str">
            <v>Rpt-24</v>
          </cell>
        </row>
        <row r="346">
          <cell r="C346" t="str">
            <v>Rpt-25</v>
          </cell>
        </row>
        <row r="347">
          <cell r="C347" t="str">
            <v>Rpt-26</v>
          </cell>
        </row>
        <row r="348">
          <cell r="C348" t="str">
            <v>Rpt-27</v>
          </cell>
        </row>
        <row r="349">
          <cell r="C349" t="str">
            <v>Rpt-28</v>
          </cell>
        </row>
        <row r="350">
          <cell r="C350" t="str">
            <v>Rpt-29</v>
          </cell>
        </row>
        <row r="351">
          <cell r="C351" t="str">
            <v>Rpt-30</v>
          </cell>
        </row>
        <row r="352">
          <cell r="C352" t="str">
            <v>Rpt-31</v>
          </cell>
        </row>
        <row r="353">
          <cell r="C353" t="str">
            <v>Rpt-32</v>
          </cell>
        </row>
        <row r="354">
          <cell r="C354" t="str">
            <v>Rpt-33</v>
          </cell>
        </row>
        <row r="355">
          <cell r="C355" t="str">
            <v>Rpt-34</v>
          </cell>
        </row>
        <row r="356">
          <cell r="C356" t="str">
            <v>Rpt-35</v>
          </cell>
        </row>
        <row r="357">
          <cell r="C357" t="str">
            <v>Rpt-36</v>
          </cell>
        </row>
        <row r="358">
          <cell r="C358" t="str">
            <v>Rpt-37</v>
          </cell>
        </row>
        <row r="359">
          <cell r="C359" t="str">
            <v>Rpt-38</v>
          </cell>
        </row>
        <row r="360">
          <cell r="C360" t="str">
            <v>Rpt-39</v>
          </cell>
        </row>
        <row r="361">
          <cell r="C361" t="str">
            <v>Rpt-40</v>
          </cell>
        </row>
        <row r="364">
          <cell r="C364" t="str">
            <v>Rpt-41</v>
          </cell>
        </row>
        <row r="365">
          <cell r="C365" t="str">
            <v>Rpt-42</v>
          </cell>
        </row>
        <row r="366">
          <cell r="C366" t="str">
            <v>Rpt-43</v>
          </cell>
        </row>
        <row r="367">
          <cell r="C367" t="str">
            <v>Rpt-44</v>
          </cell>
        </row>
        <row r="369">
          <cell r="C369" t="str">
            <v>Rpt-45</v>
          </cell>
        </row>
        <row r="370">
          <cell r="C370" t="str">
            <v>Rpt-46</v>
          </cell>
        </row>
        <row r="371">
          <cell r="C371" t="str">
            <v>Rpt-47</v>
          </cell>
        </row>
        <row r="372">
          <cell r="C372" t="str">
            <v>Rpt-48</v>
          </cell>
        </row>
        <row r="374">
          <cell r="C374" t="str">
            <v>Rpt-49</v>
          </cell>
        </row>
        <row r="375">
          <cell r="C375" t="str">
            <v>Rpt-50</v>
          </cell>
        </row>
        <row r="376">
          <cell r="C376" t="str">
            <v>Rpt-51</v>
          </cell>
        </row>
        <row r="379">
          <cell r="C379" t="str">
            <v>Rpt-52</v>
          </cell>
        </row>
        <row r="380">
          <cell r="C380" t="str">
            <v>Rpt-53</v>
          </cell>
        </row>
        <row r="381">
          <cell r="C381" t="str">
            <v>Rpt-54</v>
          </cell>
        </row>
        <row r="382">
          <cell r="C382" t="str">
            <v>Rpt-55</v>
          </cell>
        </row>
        <row r="383">
          <cell r="C383" t="str">
            <v>Rpt-56</v>
          </cell>
        </row>
        <row r="384">
          <cell r="C384" t="str">
            <v>Rpt-57</v>
          </cell>
        </row>
        <row r="385">
          <cell r="C385" t="str">
            <v>Rpt-58</v>
          </cell>
        </row>
        <row r="386">
          <cell r="C386" t="str">
            <v>Rpt-59</v>
          </cell>
        </row>
        <row r="387">
          <cell r="C387" t="str">
            <v>Rpt-60</v>
          </cell>
        </row>
        <row r="389">
          <cell r="C389" t="str">
            <v>Rpt-61</v>
          </cell>
        </row>
        <row r="390">
          <cell r="C390" t="str">
            <v>Rpt-62</v>
          </cell>
        </row>
        <row r="391">
          <cell r="C391" t="str">
            <v>Rpt-63</v>
          </cell>
        </row>
        <row r="392">
          <cell r="C392" t="str">
            <v>Rpt-64</v>
          </cell>
        </row>
        <row r="393">
          <cell r="C393" t="str">
            <v>Rpt-65</v>
          </cell>
        </row>
        <row r="394">
          <cell r="C394" t="str">
            <v>Rpt-66</v>
          </cell>
        </row>
        <row r="395">
          <cell r="C395" t="str">
            <v>Rpt-67</v>
          </cell>
        </row>
        <row r="396">
          <cell r="C396" t="str">
            <v>Rpt-68</v>
          </cell>
        </row>
        <row r="397">
          <cell r="C397" t="str">
            <v>Rpt-69</v>
          </cell>
        </row>
        <row r="398">
          <cell r="C398" t="str">
            <v>Rpt-70</v>
          </cell>
        </row>
        <row r="400">
          <cell r="C400" t="str">
            <v>Rpt-71</v>
          </cell>
        </row>
        <row r="401">
          <cell r="C401" t="str">
            <v>Rpt-72</v>
          </cell>
        </row>
        <row r="402">
          <cell r="C402" t="str">
            <v>Rpt-73</v>
          </cell>
        </row>
        <row r="403">
          <cell r="C403" t="str">
            <v>Rpt-74</v>
          </cell>
        </row>
        <row r="404">
          <cell r="C404" t="str">
            <v>Rpt-75</v>
          </cell>
        </row>
        <row r="405">
          <cell r="C405" t="str">
            <v>Rpt-76</v>
          </cell>
        </row>
        <row r="406">
          <cell r="C406" t="str">
            <v>Rpt-77</v>
          </cell>
        </row>
        <row r="407">
          <cell r="C407" t="str">
            <v>Rpt-78</v>
          </cell>
        </row>
        <row r="408">
          <cell r="C408" t="str">
            <v>Rpt-79</v>
          </cell>
        </row>
        <row r="409">
          <cell r="C409" t="str">
            <v>Rpt-80</v>
          </cell>
        </row>
        <row r="410">
          <cell r="C410" t="str">
            <v>Rpt-81</v>
          </cell>
        </row>
        <row r="412">
          <cell r="C412" t="str">
            <v>Rpt-82</v>
          </cell>
        </row>
        <row r="413">
          <cell r="C413" t="str">
            <v>Rpt-83</v>
          </cell>
        </row>
        <row r="414">
          <cell r="C414" t="str">
            <v>Rpt-84</v>
          </cell>
        </row>
        <row r="415">
          <cell r="C415" t="str">
            <v>Rpt-85</v>
          </cell>
        </row>
        <row r="416">
          <cell r="C416" t="str">
            <v>Rpt-86</v>
          </cell>
        </row>
        <row r="419">
          <cell r="C419" t="str">
            <v>Rpt-87</v>
          </cell>
        </row>
        <row r="420">
          <cell r="C420" t="str">
            <v>Rpt-88</v>
          </cell>
        </row>
        <row r="421">
          <cell r="C421" t="str">
            <v>Rpt-89</v>
          </cell>
        </row>
        <row r="422">
          <cell r="C422" t="str">
            <v>Rpt-90</v>
          </cell>
        </row>
        <row r="423">
          <cell r="C423" t="str">
            <v>Rpt-91</v>
          </cell>
        </row>
        <row r="424">
          <cell r="C424" t="str">
            <v>Rpt-92</v>
          </cell>
        </row>
        <row r="425">
          <cell r="C425" t="str">
            <v>Rpt-93</v>
          </cell>
        </row>
        <row r="426">
          <cell r="C426" t="str">
            <v>Rpt-94</v>
          </cell>
        </row>
        <row r="427">
          <cell r="C427" t="str">
            <v>Rpt-95</v>
          </cell>
        </row>
        <row r="428">
          <cell r="C428" t="str">
            <v>Rpt-96</v>
          </cell>
        </row>
        <row r="430">
          <cell r="C430" t="str">
            <v>Rpt-97</v>
          </cell>
        </row>
        <row r="431">
          <cell r="C431" t="str">
            <v>Rpt-98</v>
          </cell>
        </row>
        <row r="432">
          <cell r="C432" t="str">
            <v>Rpt-99</v>
          </cell>
        </row>
        <row r="433">
          <cell r="C433" t="str">
            <v>Rpt-100</v>
          </cell>
        </row>
        <row r="434">
          <cell r="C434" t="str">
            <v>Rpt-101</v>
          </cell>
        </row>
        <row r="435">
          <cell r="C435" t="str">
            <v>Rpt-102</v>
          </cell>
        </row>
        <row r="436">
          <cell r="C436" t="str">
            <v>Rpt-103</v>
          </cell>
        </row>
        <row r="438">
          <cell r="C438" t="str">
            <v>Rpt-104</v>
          </cell>
        </row>
        <row r="439">
          <cell r="C439" t="str">
            <v>Rpt-105</v>
          </cell>
        </row>
        <row r="440">
          <cell r="C440" t="str">
            <v>Rpt-106</v>
          </cell>
        </row>
        <row r="441">
          <cell r="C441" t="str">
            <v>Rpt-107</v>
          </cell>
        </row>
        <row r="442">
          <cell r="C442" t="str">
            <v>Rpt-108</v>
          </cell>
        </row>
        <row r="443">
          <cell r="C443" t="str">
            <v>Rpt-109</v>
          </cell>
        </row>
        <row r="444">
          <cell r="C444" t="str">
            <v>Rpt-110</v>
          </cell>
        </row>
        <row r="445">
          <cell r="C445" t="str">
            <v>Rpt-111</v>
          </cell>
        </row>
        <row r="446">
          <cell r="C446" t="str">
            <v>Rpt-112</v>
          </cell>
        </row>
        <row r="447">
          <cell r="C447" t="str">
            <v>Rpt-113</v>
          </cell>
        </row>
        <row r="448">
          <cell r="C448" t="str">
            <v>Rpt-114</v>
          </cell>
        </row>
        <row r="449">
          <cell r="C449" t="str">
            <v>Rpt-115</v>
          </cell>
        </row>
        <row r="450">
          <cell r="C450" t="str">
            <v>Rpt-116</v>
          </cell>
        </row>
        <row r="451">
          <cell r="C451" t="str">
            <v>Rpt-117</v>
          </cell>
        </row>
        <row r="452">
          <cell r="C452" t="str">
            <v>Rpt-118</v>
          </cell>
        </row>
        <row r="453">
          <cell r="C453" t="str">
            <v>Rpt-119</v>
          </cell>
        </row>
        <row r="458">
          <cell r="C458" t="str">
            <v>G-1</v>
          </cell>
        </row>
        <row r="459">
          <cell r="C459" t="str">
            <v>G-2</v>
          </cell>
        </row>
        <row r="460">
          <cell r="C460" t="str">
            <v>G-3</v>
          </cell>
        </row>
        <row r="461">
          <cell r="C461" t="str">
            <v>G-4</v>
          </cell>
        </row>
        <row r="462">
          <cell r="C462" t="str">
            <v>G-5</v>
          </cell>
        </row>
        <row r="463">
          <cell r="C463" t="str">
            <v>G-6</v>
          </cell>
        </row>
        <row r="464">
          <cell r="C464" t="str">
            <v>G-7</v>
          </cell>
        </row>
        <row r="465">
          <cell r="C465" t="str">
            <v>G-8</v>
          </cell>
        </row>
        <row r="466">
          <cell r="C466" t="str">
            <v>G-9</v>
          </cell>
        </row>
        <row r="467">
          <cell r="C467" t="str">
            <v>G-10</v>
          </cell>
        </row>
        <row r="468">
          <cell r="C468" t="str">
            <v>G-11</v>
          </cell>
        </row>
        <row r="469">
          <cell r="C469" t="str">
            <v>G-12</v>
          </cell>
        </row>
        <row r="470">
          <cell r="C470" t="str">
            <v>G-13</v>
          </cell>
        </row>
        <row r="471">
          <cell r="C471" t="str">
            <v>G-14</v>
          </cell>
        </row>
        <row r="472">
          <cell r="C472" t="str">
            <v>G-15</v>
          </cell>
        </row>
        <row r="473">
          <cell r="C473" t="str">
            <v>G-16</v>
          </cell>
        </row>
        <row r="474">
          <cell r="C474" t="str">
            <v>G-17</v>
          </cell>
        </row>
        <row r="475">
          <cell r="C475" t="str">
            <v>G-18</v>
          </cell>
        </row>
        <row r="476">
          <cell r="C476" t="str">
            <v>G-19</v>
          </cell>
        </row>
        <row r="477">
          <cell r="C477" t="str">
            <v>G-20</v>
          </cell>
        </row>
        <row r="478">
          <cell r="C478" t="str">
            <v>G-21</v>
          </cell>
        </row>
        <row r="480">
          <cell r="C480" t="str">
            <v>G-22</v>
          </cell>
        </row>
        <row r="481">
          <cell r="C481" t="str">
            <v>G-23</v>
          </cell>
        </row>
        <row r="482">
          <cell r="C482" t="str">
            <v>G-24</v>
          </cell>
        </row>
        <row r="483">
          <cell r="C483" t="str">
            <v>G-25</v>
          </cell>
        </row>
        <row r="484">
          <cell r="C484" t="str">
            <v>G-26</v>
          </cell>
        </row>
        <row r="485">
          <cell r="C485" t="str">
            <v>G-27</v>
          </cell>
        </row>
        <row r="486">
          <cell r="C486" t="str">
            <v>G-28</v>
          </cell>
        </row>
        <row r="487">
          <cell r="C487" t="str">
            <v>G-29</v>
          </cell>
        </row>
        <row r="488">
          <cell r="C488" t="str">
            <v>G-30</v>
          </cell>
        </row>
        <row r="489">
          <cell r="C489" t="str">
            <v>G-31</v>
          </cell>
        </row>
        <row r="490">
          <cell r="C490" t="str">
            <v>G-32</v>
          </cell>
        </row>
        <row r="491">
          <cell r="C491" t="str">
            <v>G-33</v>
          </cell>
        </row>
        <row r="492">
          <cell r="C492" t="str">
            <v>G-34</v>
          </cell>
        </row>
        <row r="493">
          <cell r="C493" t="str">
            <v>G-35</v>
          </cell>
        </row>
        <row r="494">
          <cell r="C494" t="str">
            <v>G-36</v>
          </cell>
        </row>
        <row r="495">
          <cell r="C495" t="str">
            <v>G-37</v>
          </cell>
        </row>
        <row r="496">
          <cell r="C496" t="str">
            <v>G-38</v>
          </cell>
        </row>
        <row r="497">
          <cell r="C497" t="str">
            <v>G-39</v>
          </cell>
        </row>
        <row r="498">
          <cell r="C498" t="str">
            <v>G-40</v>
          </cell>
        </row>
        <row r="499">
          <cell r="C499" t="str">
            <v>G-41</v>
          </cell>
        </row>
        <row r="500">
          <cell r="C500" t="str">
            <v>G-42</v>
          </cell>
        </row>
        <row r="501">
          <cell r="C501" t="str">
            <v>G-43</v>
          </cell>
        </row>
        <row r="502">
          <cell r="C502" t="str">
            <v>G-44</v>
          </cell>
        </row>
        <row r="503">
          <cell r="C503" t="str">
            <v>G-45</v>
          </cell>
        </row>
        <row r="504">
          <cell r="C504" t="str">
            <v>G-46</v>
          </cell>
        </row>
        <row r="505">
          <cell r="C505" t="str">
            <v>G-47</v>
          </cell>
        </row>
        <row r="506">
          <cell r="C506" t="str">
            <v>G-48</v>
          </cell>
        </row>
        <row r="507">
          <cell r="C507" t="str">
            <v>G-49</v>
          </cell>
        </row>
        <row r="508">
          <cell r="C508" t="str">
            <v>G-50</v>
          </cell>
        </row>
        <row r="509">
          <cell r="C509" t="str">
            <v>G-51</v>
          </cell>
        </row>
        <row r="510">
          <cell r="C510" t="str">
            <v>G-52</v>
          </cell>
        </row>
        <row r="511">
          <cell r="C511" t="str">
            <v>G-53</v>
          </cell>
        </row>
        <row r="512">
          <cell r="C512" t="str">
            <v>G-54</v>
          </cell>
        </row>
        <row r="513">
          <cell r="C513" t="str">
            <v>G-55</v>
          </cell>
        </row>
        <row r="514">
          <cell r="C514" t="str">
            <v>G-56</v>
          </cell>
        </row>
        <row r="515">
          <cell r="C515" t="str">
            <v>G-57</v>
          </cell>
        </row>
        <row r="516">
          <cell r="C516" t="str">
            <v>G-58</v>
          </cell>
        </row>
        <row r="517">
          <cell r="C517" t="str">
            <v>G-59</v>
          </cell>
        </row>
        <row r="518">
          <cell r="C518" t="str">
            <v>G-60</v>
          </cell>
        </row>
        <row r="519">
          <cell r="C519" t="str">
            <v>G-61</v>
          </cell>
        </row>
        <row r="520">
          <cell r="C520" t="str">
            <v>G-62</v>
          </cell>
        </row>
        <row r="521">
          <cell r="C521" t="str">
            <v>G-63</v>
          </cell>
        </row>
        <row r="523">
          <cell r="C523" t="str">
            <v>G-64</v>
          </cell>
        </row>
        <row r="524">
          <cell r="C524" t="str">
            <v>G-65</v>
          </cell>
        </row>
        <row r="525">
          <cell r="C525" t="str">
            <v>G-66</v>
          </cell>
        </row>
        <row r="526">
          <cell r="C526" t="str">
            <v>G-67</v>
          </cell>
        </row>
        <row r="527">
          <cell r="C527" t="str">
            <v>G-68</v>
          </cell>
        </row>
        <row r="528">
          <cell r="C528" t="str">
            <v>G-69</v>
          </cell>
        </row>
        <row r="529">
          <cell r="C529" t="str">
            <v>G-70</v>
          </cell>
        </row>
        <row r="530">
          <cell r="C530" t="str">
            <v>G-71</v>
          </cell>
        </row>
        <row r="531">
          <cell r="C531" t="str">
            <v>G-72</v>
          </cell>
        </row>
        <row r="535">
          <cell r="D535" t="str">
            <v>Important</v>
          </cell>
        </row>
        <row r="536">
          <cell r="D536" t="str">
            <v>Important</v>
          </cell>
        </row>
        <row r="537">
          <cell r="D537" t="str">
            <v>Important</v>
          </cell>
        </row>
        <row r="539">
          <cell r="D539" t="str">
            <v>Important</v>
          </cell>
        </row>
        <row r="540">
          <cell r="D540" t="str">
            <v>Important</v>
          </cell>
        </row>
        <row r="541">
          <cell r="D541" t="str">
            <v>Important</v>
          </cell>
        </row>
        <row r="542">
          <cell r="D542" t="str">
            <v>Important</v>
          </cell>
        </row>
        <row r="543">
          <cell r="D543" t="str">
            <v>Important</v>
          </cell>
        </row>
        <row r="544">
          <cell r="D544" t="str">
            <v>Important</v>
          </cell>
        </row>
        <row r="545">
          <cell r="D545" t="str">
            <v>Important</v>
          </cell>
        </row>
        <row r="546">
          <cell r="D546" t="str">
            <v>Important</v>
          </cell>
        </row>
        <row r="547">
          <cell r="D547" t="str">
            <v>Important</v>
          </cell>
        </row>
        <row r="548">
          <cell r="D548" t="str">
            <v>Important</v>
          </cell>
        </row>
        <row r="549">
          <cell r="D549" t="str">
            <v>Important</v>
          </cell>
        </row>
        <row r="550">
          <cell r="D550" t="str">
            <v>Important</v>
          </cell>
        </row>
        <row r="551">
          <cell r="D551" t="str">
            <v>Important</v>
          </cell>
        </row>
        <row r="552">
          <cell r="D552" t="str">
            <v>Important</v>
          </cell>
        </row>
        <row r="553">
          <cell r="D553" t="str">
            <v>Important</v>
          </cell>
        </row>
        <row r="554">
          <cell r="D554" t="str">
            <v>Important</v>
          </cell>
        </row>
        <row r="555">
          <cell r="D555" t="str">
            <v>Important</v>
          </cell>
        </row>
        <row r="556">
          <cell r="D556" t="str">
            <v>Important</v>
          </cell>
        </row>
        <row r="557">
          <cell r="D557" t="str">
            <v>Important</v>
          </cell>
        </row>
        <row r="558">
          <cell r="D558" t="str">
            <v>Important</v>
          </cell>
        </row>
        <row r="559">
          <cell r="D559" t="str">
            <v>Important</v>
          </cell>
        </row>
        <row r="560">
          <cell r="D560" t="str">
            <v>Important</v>
          </cell>
        </row>
        <row r="561">
          <cell r="D561" t="str">
            <v>Important</v>
          </cell>
        </row>
        <row r="562">
          <cell r="D562" t="str">
            <v>Important</v>
          </cell>
        </row>
        <row r="563">
          <cell r="D563" t="str">
            <v>Important</v>
          </cell>
        </row>
        <row r="564">
          <cell r="D564" t="str">
            <v>Important</v>
          </cell>
        </row>
        <row r="565">
          <cell r="D565" t="str">
            <v>Important</v>
          </cell>
        </row>
        <row r="566">
          <cell r="D566" t="str">
            <v>Important</v>
          </cell>
        </row>
        <row r="567">
          <cell r="D567" t="str">
            <v>Important</v>
          </cell>
        </row>
        <row r="568">
          <cell r="D568" t="str">
            <v>Important</v>
          </cell>
        </row>
        <row r="569">
          <cell r="D569" t="str">
            <v>Important</v>
          </cell>
        </row>
        <row r="570">
          <cell r="D570" t="str">
            <v>Important</v>
          </cell>
        </row>
        <row r="571">
          <cell r="D571" t="str">
            <v>Important</v>
          </cell>
        </row>
        <row r="572">
          <cell r="D572" t="str">
            <v>Important</v>
          </cell>
        </row>
        <row r="573">
          <cell r="D573" t="str">
            <v>Important</v>
          </cell>
        </row>
        <row r="574">
          <cell r="D574" t="str">
            <v>Important</v>
          </cell>
        </row>
        <row r="575">
          <cell r="D575" t="str">
            <v>Important</v>
          </cell>
        </row>
        <row r="580">
          <cell r="C580" t="str">
            <v>CH-1</v>
          </cell>
        </row>
        <row r="581">
          <cell r="C581" t="str">
            <v>CH-2</v>
          </cell>
        </row>
        <row r="582">
          <cell r="C582" t="str">
            <v>CH-3</v>
          </cell>
        </row>
        <row r="583">
          <cell r="C583" t="str">
            <v>CH-4</v>
          </cell>
        </row>
        <row r="584">
          <cell r="C584" t="str">
            <v>CH-5</v>
          </cell>
        </row>
        <row r="585">
          <cell r="C585" t="str">
            <v>CH-6</v>
          </cell>
        </row>
        <row r="586">
          <cell r="C586" t="str">
            <v>CH-7</v>
          </cell>
        </row>
        <row r="587">
          <cell r="C587" t="str">
            <v>CH-8</v>
          </cell>
        </row>
        <row r="588">
          <cell r="C588" t="str">
            <v>CH-9</v>
          </cell>
        </row>
        <row r="589">
          <cell r="C589" t="str">
            <v>CH-10</v>
          </cell>
        </row>
        <row r="590">
          <cell r="C590" t="str">
            <v>CH-11</v>
          </cell>
        </row>
        <row r="591">
          <cell r="C591" t="str">
            <v>CH-12</v>
          </cell>
        </row>
        <row r="592">
          <cell r="C592" t="str">
            <v>CH-13</v>
          </cell>
        </row>
        <row r="593">
          <cell r="C593" t="str">
            <v>CH-14</v>
          </cell>
        </row>
        <row r="594">
          <cell r="C594" t="str">
            <v>CH-15</v>
          </cell>
        </row>
        <row r="595">
          <cell r="C595" t="str">
            <v>CH-16</v>
          </cell>
        </row>
        <row r="596">
          <cell r="C596" t="str">
            <v>CH-17</v>
          </cell>
        </row>
        <row r="597">
          <cell r="C597" t="str">
            <v>CH-18</v>
          </cell>
        </row>
        <row r="598">
          <cell r="C598" t="str">
            <v>CH-19</v>
          </cell>
        </row>
        <row r="599">
          <cell r="C599" t="str">
            <v>CH-20</v>
          </cell>
        </row>
        <row r="600">
          <cell r="C600" t="str">
            <v>CH-21</v>
          </cell>
        </row>
        <row r="601">
          <cell r="C601" t="str">
            <v>CH-22</v>
          </cell>
        </row>
        <row r="602">
          <cell r="C602" t="str">
            <v>CH-23</v>
          </cell>
        </row>
        <row r="603">
          <cell r="C603" t="str">
            <v>CH-24</v>
          </cell>
        </row>
        <row r="604">
          <cell r="C604" t="str">
            <v>CH-26</v>
          </cell>
        </row>
        <row r="605">
          <cell r="C605" t="str">
            <v>CH-27</v>
          </cell>
        </row>
        <row r="606">
          <cell r="C606" t="str">
            <v>CH-28</v>
          </cell>
        </row>
        <row r="607">
          <cell r="C607" t="str">
            <v>CH-29</v>
          </cell>
        </row>
        <row r="608">
          <cell r="C608" t="str">
            <v>CH-30</v>
          </cell>
        </row>
        <row r="609">
          <cell r="C609" t="str">
            <v>CH-31</v>
          </cell>
        </row>
        <row r="610">
          <cell r="C610" t="str">
            <v>CH-32</v>
          </cell>
        </row>
        <row r="611">
          <cell r="C611" t="str">
            <v>CH-33</v>
          </cell>
        </row>
        <row r="612">
          <cell r="C612" t="str">
            <v>CH-34</v>
          </cell>
        </row>
        <row r="613">
          <cell r="C613" t="str">
            <v>CH-35</v>
          </cell>
        </row>
        <row r="614">
          <cell r="C614" t="str">
            <v>CH-36</v>
          </cell>
        </row>
        <row r="615">
          <cell r="C615" t="str">
            <v>CH-37</v>
          </cell>
        </row>
        <row r="616">
          <cell r="C616" t="str">
            <v>CH-38</v>
          </cell>
        </row>
        <row r="617">
          <cell r="C617" t="str">
            <v>CH-39</v>
          </cell>
        </row>
        <row r="618">
          <cell r="C618" t="str">
            <v>CH-40</v>
          </cell>
        </row>
        <row r="619">
          <cell r="C619" t="str">
            <v>CH-41</v>
          </cell>
        </row>
        <row r="620">
          <cell r="C620" t="str">
            <v>CH-42</v>
          </cell>
        </row>
        <row r="622">
          <cell r="C622" t="str">
            <v>CH-43</v>
          </cell>
        </row>
        <row r="623">
          <cell r="C623" t="str">
            <v>CH-44</v>
          </cell>
        </row>
        <row r="624">
          <cell r="C624" t="str">
            <v>CH-45</v>
          </cell>
        </row>
        <row r="625">
          <cell r="C625" t="str">
            <v>CH-46</v>
          </cell>
        </row>
        <row r="626">
          <cell r="C626" t="str">
            <v>CH-47</v>
          </cell>
        </row>
        <row r="627">
          <cell r="C627" t="str">
            <v>CH-48</v>
          </cell>
        </row>
        <row r="628">
          <cell r="C628" t="str">
            <v>CH-49</v>
          </cell>
        </row>
        <row r="629">
          <cell r="C629" t="str">
            <v>CH-50</v>
          </cell>
        </row>
        <row r="630">
          <cell r="C630" t="str">
            <v>CH-51</v>
          </cell>
        </row>
        <row r="631">
          <cell r="C631" t="str">
            <v>CH-52</v>
          </cell>
        </row>
        <row r="635">
          <cell r="C635" t="str">
            <v>D-1</v>
          </cell>
        </row>
        <row r="636">
          <cell r="C636" t="str">
            <v>D-2</v>
          </cell>
        </row>
        <row r="637">
          <cell r="C637" t="str">
            <v>D-3</v>
          </cell>
        </row>
        <row r="638">
          <cell r="C638" t="str">
            <v>D-4</v>
          </cell>
        </row>
        <row r="639">
          <cell r="C639" t="str">
            <v>D-5</v>
          </cell>
        </row>
        <row r="640">
          <cell r="C640" t="str">
            <v>D-6</v>
          </cell>
        </row>
        <row r="641">
          <cell r="C641" t="str">
            <v>D-7</v>
          </cell>
        </row>
        <row r="642">
          <cell r="C642" t="str">
            <v>D-8</v>
          </cell>
        </row>
        <row r="643">
          <cell r="C643" t="str">
            <v>D-9</v>
          </cell>
        </row>
        <row r="644">
          <cell r="C644" t="str">
            <v>D-10</v>
          </cell>
        </row>
        <row r="645">
          <cell r="C645" t="str">
            <v>D-11</v>
          </cell>
        </row>
        <row r="646">
          <cell r="C646" t="str">
            <v>D-12</v>
          </cell>
        </row>
        <row r="647">
          <cell r="C647" t="str">
            <v>D-13</v>
          </cell>
        </row>
        <row r="648">
          <cell r="C648" t="str">
            <v>D-14</v>
          </cell>
        </row>
        <row r="649">
          <cell r="C649" t="str">
            <v>D-15</v>
          </cell>
        </row>
        <row r="650">
          <cell r="C650" t="str">
            <v>D-16</v>
          </cell>
        </row>
        <row r="651">
          <cell r="C651" t="str">
            <v>D-17</v>
          </cell>
        </row>
        <row r="652">
          <cell r="C652" t="str">
            <v>D-18</v>
          </cell>
        </row>
        <row r="653">
          <cell r="C653" t="str">
            <v>D-19</v>
          </cell>
        </row>
        <row r="654">
          <cell r="C654" t="str">
            <v>D-20</v>
          </cell>
        </row>
        <row r="655">
          <cell r="C655" t="str">
            <v>D-21</v>
          </cell>
        </row>
        <row r="656">
          <cell r="C656" t="str">
            <v>D-22</v>
          </cell>
        </row>
        <row r="657">
          <cell r="C657" t="str">
            <v>D-23</v>
          </cell>
        </row>
        <row r="658">
          <cell r="C658" t="str">
            <v>D-24</v>
          </cell>
        </row>
        <row r="659">
          <cell r="C659" t="str">
            <v>D-25</v>
          </cell>
        </row>
        <row r="660">
          <cell r="C660" t="str">
            <v>D-26</v>
          </cell>
        </row>
        <row r="661">
          <cell r="C661" t="str">
            <v>D-27</v>
          </cell>
        </row>
        <row r="662">
          <cell r="C662" t="str">
            <v>D-28</v>
          </cell>
        </row>
        <row r="663">
          <cell r="C663" t="str">
            <v>D-29</v>
          </cell>
        </row>
        <row r="665">
          <cell r="C665" t="str">
            <v>D-30</v>
          </cell>
        </row>
        <row r="666">
          <cell r="C666" t="str">
            <v>D-31</v>
          </cell>
        </row>
        <row r="667">
          <cell r="C667" t="str">
            <v>D-32</v>
          </cell>
        </row>
        <row r="668">
          <cell r="C668" t="str">
            <v>D-33</v>
          </cell>
        </row>
        <row r="669">
          <cell r="C669" t="str">
            <v>D-34</v>
          </cell>
        </row>
        <row r="670">
          <cell r="C670" t="str">
            <v>D-35</v>
          </cell>
        </row>
        <row r="671">
          <cell r="C671" t="str">
            <v>D-36</v>
          </cell>
        </row>
        <row r="673">
          <cell r="C673" t="str">
            <v>D-37</v>
          </cell>
        </row>
        <row r="674">
          <cell r="C674" t="str">
            <v>D-38</v>
          </cell>
        </row>
        <row r="675">
          <cell r="C675" t="str">
            <v>D-39</v>
          </cell>
        </row>
        <row r="676">
          <cell r="C676" t="str">
            <v>D-40</v>
          </cell>
        </row>
        <row r="677">
          <cell r="C677" t="str">
            <v>D-41</v>
          </cell>
        </row>
        <row r="678">
          <cell r="C678" t="str">
            <v>D-42</v>
          </cell>
        </row>
        <row r="679">
          <cell r="C679" t="str">
            <v>D-43</v>
          </cell>
        </row>
        <row r="680">
          <cell r="C680" t="str">
            <v>D-44</v>
          </cell>
        </row>
        <row r="681">
          <cell r="C681" t="str">
            <v>D-45</v>
          </cell>
        </row>
        <row r="682">
          <cell r="C682" t="str">
            <v>D-46</v>
          </cell>
        </row>
        <row r="684">
          <cell r="C684" t="str">
            <v>D-47</v>
          </cell>
        </row>
        <row r="685">
          <cell r="C685" t="str">
            <v>D-48</v>
          </cell>
        </row>
        <row r="686">
          <cell r="C686" t="str">
            <v>D-49</v>
          </cell>
        </row>
        <row r="687">
          <cell r="C687" t="str">
            <v>D-50</v>
          </cell>
        </row>
        <row r="688">
          <cell r="C688" t="str">
            <v>D-51</v>
          </cell>
        </row>
        <row r="689">
          <cell r="C689" t="str">
            <v>D-52</v>
          </cell>
        </row>
        <row r="690">
          <cell r="C690" t="str">
            <v>D-53</v>
          </cell>
        </row>
        <row r="691">
          <cell r="C691" t="str">
            <v>D-54</v>
          </cell>
        </row>
        <row r="692">
          <cell r="C692" t="str">
            <v>D-55</v>
          </cell>
        </row>
        <row r="693">
          <cell r="C693" t="str">
            <v>D-56</v>
          </cell>
        </row>
        <row r="694">
          <cell r="C694" t="str">
            <v>D-57</v>
          </cell>
        </row>
        <row r="695">
          <cell r="C695" t="str">
            <v>D-58</v>
          </cell>
        </row>
        <row r="696">
          <cell r="C696" t="str">
            <v>D-59</v>
          </cell>
        </row>
        <row r="698">
          <cell r="C698" t="str">
            <v>D-60</v>
          </cell>
        </row>
        <row r="699">
          <cell r="C699" t="str">
            <v>D-61</v>
          </cell>
        </row>
        <row r="700">
          <cell r="C700" t="str">
            <v>D-62</v>
          </cell>
        </row>
        <row r="701">
          <cell r="C701" t="str">
            <v>D-63</v>
          </cell>
        </row>
        <row r="702">
          <cell r="C702" t="str">
            <v>D-64</v>
          </cell>
        </row>
        <row r="703">
          <cell r="C703" t="str">
            <v>D-65</v>
          </cell>
        </row>
        <row r="704">
          <cell r="C704" t="str">
            <v>D-66</v>
          </cell>
        </row>
        <row r="705">
          <cell r="C705" t="str">
            <v>D-67</v>
          </cell>
        </row>
        <row r="706">
          <cell r="C706" t="str">
            <v>D-68</v>
          </cell>
        </row>
        <row r="707">
          <cell r="C707" t="str">
            <v>D-69</v>
          </cell>
        </row>
        <row r="708">
          <cell r="C708" t="str">
            <v>D-70</v>
          </cell>
        </row>
        <row r="709">
          <cell r="C709" t="str">
            <v>D-71</v>
          </cell>
        </row>
        <row r="710">
          <cell r="C710" t="str">
            <v>D-72</v>
          </cell>
        </row>
        <row r="711">
          <cell r="C711" t="str">
            <v>D-73</v>
          </cell>
        </row>
        <row r="712">
          <cell r="C712" t="str">
            <v>D-74</v>
          </cell>
        </row>
        <row r="713">
          <cell r="C713" t="str">
            <v>D-75</v>
          </cell>
        </row>
        <row r="714">
          <cell r="C714" t="str">
            <v>D-76</v>
          </cell>
        </row>
        <row r="715">
          <cell r="C715" t="str">
            <v>D-77</v>
          </cell>
        </row>
        <row r="716">
          <cell r="C716" t="str">
            <v>D-78</v>
          </cell>
        </row>
        <row r="717">
          <cell r="C717" t="str">
            <v>D-79</v>
          </cell>
        </row>
        <row r="718">
          <cell r="C718" t="str">
            <v>D-80</v>
          </cell>
        </row>
        <row r="719">
          <cell r="C719" t="str">
            <v>D-81</v>
          </cell>
        </row>
        <row r="720">
          <cell r="C720" t="str">
            <v>D-82</v>
          </cell>
        </row>
        <row r="722">
          <cell r="C722" t="str">
            <v>D-83</v>
          </cell>
        </row>
        <row r="723">
          <cell r="C723" t="str">
            <v>D-84</v>
          </cell>
        </row>
        <row r="724">
          <cell r="C724" t="str">
            <v>D-85</v>
          </cell>
        </row>
        <row r="725">
          <cell r="C725" t="str">
            <v>D-86</v>
          </cell>
        </row>
        <row r="726">
          <cell r="C726" t="str">
            <v>D-87</v>
          </cell>
        </row>
        <row r="727">
          <cell r="C727" t="str">
            <v>D-88</v>
          </cell>
        </row>
        <row r="728">
          <cell r="C728" t="str">
            <v>D-89</v>
          </cell>
        </row>
        <row r="729">
          <cell r="C729" t="str">
            <v>D-90</v>
          </cell>
        </row>
        <row r="730">
          <cell r="C730" t="str">
            <v>D-91</v>
          </cell>
        </row>
        <row r="731">
          <cell r="C731" t="str">
            <v>D-92</v>
          </cell>
        </row>
        <row r="732">
          <cell r="C732" t="str">
            <v>D-93</v>
          </cell>
        </row>
        <row r="733">
          <cell r="C733" t="str">
            <v>D-94</v>
          </cell>
        </row>
        <row r="734">
          <cell r="C734" t="str">
            <v>D-95</v>
          </cell>
        </row>
        <row r="735">
          <cell r="C735" t="str">
            <v>D-96</v>
          </cell>
        </row>
        <row r="736">
          <cell r="C736" t="str">
            <v>D-97</v>
          </cell>
        </row>
        <row r="737">
          <cell r="C737" t="str">
            <v>D-98</v>
          </cell>
        </row>
        <row r="738">
          <cell r="C738" t="str">
            <v>D-99</v>
          </cell>
        </row>
        <row r="739">
          <cell r="C739" t="str">
            <v>D-100</v>
          </cell>
        </row>
        <row r="740">
          <cell r="C740" t="str">
            <v>D-101</v>
          </cell>
        </row>
        <row r="741">
          <cell r="C741" t="str">
            <v>D-102</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sheetName val="Section 2"/>
      <sheetName val="Section 3"/>
      <sheetName val="Responses"/>
    </sheetNames>
    <sheetDataSet>
      <sheetData sheetId="0"/>
      <sheetData sheetId="1"/>
      <sheetData sheetId="2"/>
      <sheetData sheetId="3">
        <row r="1">
          <cell r="A1" t="str">
            <v>select a valid response…</v>
          </cell>
        </row>
        <row r="2">
          <cell r="A2" t="str">
            <v>Comply</v>
          </cell>
        </row>
        <row r="3">
          <cell r="A3" t="str">
            <v>Comply with Clarification</v>
          </cell>
        </row>
        <row r="4">
          <cell r="A4" t="str">
            <v>Exception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General Interface"/>
      <sheetName val="Alarm Monitoring Interface"/>
      <sheetName val="Alarm Track and Bill Interface"/>
      <sheetName val="Alpha-Text Paging Interface"/>
      <sheetName val="AVL Interface"/>
      <sheetName val="Bar Coding Interface"/>
      <sheetName val="Dynamic Radio Regroup Interface"/>
      <sheetName val="E9-1-1 Interface"/>
      <sheetName val="CAD2CAD"/>
      <sheetName val="Call Interrogator Interface"/>
      <sheetName val="EMS Billing Interface"/>
      <sheetName val="ePCR Interface"/>
      <sheetName val="External DB Interface"/>
      <sheetName val="FAX Interface"/>
      <sheetName val="Emergency Reporting Interface"/>
      <sheetName val="Forms-Report Writing Interface"/>
      <sheetName val="HazMat Interface"/>
      <sheetName val="Logging Recorder Interface"/>
      <sheetName val="Mobile Data Interface"/>
      <sheetName val="PSAP Master Clock"/>
      <sheetName val="Pictometry Interface"/>
      <sheetName val="Radio System Interface"/>
      <sheetName val="RMS Interface"/>
      <sheetName val="Resource Deployment Interface"/>
      <sheetName val="Rip and Run Interfaces"/>
      <sheetName val="Site Security Interface"/>
      <sheetName val="Staffing Interface"/>
      <sheetName val="State NCIC Interface"/>
      <sheetName val="TDD-TDY Interface"/>
      <sheetName val="Alerting Interface"/>
      <sheetName val="Web CAD Interface"/>
      <sheetName val="NextGen"/>
      <sheetName val="Support Data"/>
      <sheetName val="Template radio butt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4">
          <cell r="A4">
            <v>1</v>
          </cell>
          <cell r="B4">
            <v>0</v>
          </cell>
        </row>
        <row r="5">
          <cell r="A5">
            <v>2</v>
          </cell>
          <cell r="B5">
            <v>1</v>
          </cell>
        </row>
        <row r="6">
          <cell r="A6">
            <v>3</v>
          </cell>
          <cell r="B6">
            <v>0</v>
          </cell>
        </row>
        <row r="7">
          <cell r="A7">
            <v>4</v>
          </cell>
          <cell r="B7">
            <v>0</v>
          </cell>
        </row>
      </sheetData>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Common"/>
      <sheetName val="CAD"/>
      <sheetName val="CPE"/>
      <sheetName val="GIS"/>
      <sheetName val="Interface"/>
      <sheetName val="MDC"/>
      <sheetName val="FRMS"/>
      <sheetName val="LRMS"/>
      <sheetName val="Terminology"/>
      <sheetName val="Support data"/>
      <sheetName val="CAD specs (Bea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F2" t="str">
            <v>Y</v>
          </cell>
        </row>
        <row r="3">
          <cell r="F3" t="str">
            <v>N</v>
          </cell>
        </row>
      </sheetData>
      <sheetData sheetId="11" refreshError="1"/>
    </sheetDataSet>
  </externalBook>
</externalLink>
</file>

<file path=xl/theme/theme1.xml><?xml version="1.0" encoding="utf-8"?>
<a:theme xmlns:a="http://schemas.openxmlformats.org/drawingml/2006/main" name="Welcome">
  <a:themeElements>
    <a:clrScheme name="Welcome">
      <a:dk1>
        <a:sysClr val="windowText" lastClr="000000"/>
      </a:dk1>
      <a:lt1>
        <a:sysClr val="window" lastClr="FFFFFF"/>
      </a:lt1>
      <a:dk2>
        <a:srgbClr val="00272B"/>
      </a:dk2>
      <a:lt2>
        <a:srgbClr val="F7F7FF"/>
      </a:lt2>
      <a:accent1>
        <a:srgbClr val="006AED"/>
      </a:accent1>
      <a:accent2>
        <a:srgbClr val="0087BF"/>
      </a:accent2>
      <a:accent3>
        <a:srgbClr val="5D974B"/>
      </a:accent3>
      <a:accent4>
        <a:srgbClr val="9DBB3F"/>
      </a:accent4>
      <a:accent5>
        <a:srgbClr val="C77CC7"/>
      </a:accent5>
      <a:accent6>
        <a:srgbClr val="996699"/>
      </a:accent6>
      <a:hlink>
        <a:srgbClr val="E78707"/>
      </a:hlink>
      <a:folHlink>
        <a:srgbClr val="C618BA"/>
      </a:folHlink>
    </a:clrScheme>
    <a:fontScheme name="Welcome">
      <a:majorFont>
        <a:latin typeface="Book Antiqua"/>
        <a:ea typeface=""/>
        <a:cs typeface=""/>
        <a:font script="Jpan" typeface="ＭＳ Ｐゴシック"/>
        <a:font script="Hang" typeface="돋움"/>
        <a:font script="Hans" typeface="华文中宋"/>
        <a:font script="Hant" typeface="微軟正黑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mbria"/>
        <a:ea typeface=""/>
        <a:cs typeface=""/>
        <a:font script="Jpan" typeface="ＭＳ Ｐゴシック"/>
        <a:font script="Hang" typeface="맑은 고딕"/>
        <a:font script="Hans" typeface="宋体"/>
        <a:font script="Hant" typeface="微軟正黑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Welcome">
      <a:fillStyleLst>
        <a:solidFill>
          <a:schemeClr val="phClr">
            <a:tint val="100000"/>
            <a:shade val="100000"/>
            <a:hueMod val="100000"/>
            <a:satMod val="150000"/>
          </a:schemeClr>
        </a:solidFill>
        <a:gradFill rotWithShape="1">
          <a:gsLst>
            <a:gs pos="0">
              <a:schemeClr val="phClr">
                <a:tint val="10000"/>
                <a:shade val="100000"/>
                <a:hueMod val="100000"/>
                <a:satMod val="1000000"/>
              </a:schemeClr>
            </a:gs>
            <a:gs pos="100000">
              <a:schemeClr val="phClr">
                <a:tint val="100000"/>
                <a:shade val="100000"/>
                <a:hueMod val="100000"/>
                <a:satMod val="300000"/>
              </a:schemeClr>
            </a:gs>
          </a:gsLst>
          <a:lin ang="16200000" scaled="1"/>
        </a:gradFill>
        <a:gradFill flip="none" rotWithShape="1">
          <a:gsLst>
            <a:gs pos="0">
              <a:schemeClr val="phClr">
                <a:tint val="70000"/>
              </a:schemeClr>
            </a:gs>
            <a:gs pos="30000">
              <a:schemeClr val="phClr">
                <a:tint val="90000"/>
              </a:schemeClr>
            </a:gs>
            <a:gs pos="88000">
              <a:schemeClr val="phClr">
                <a:shade val="30000"/>
              </a:schemeClr>
            </a:gs>
            <a:gs pos="100000">
              <a:schemeClr val="phClr">
                <a:shade val="20000"/>
              </a:schemeClr>
            </a:gs>
          </a:gsLst>
          <a:lin ang="5400000" scaled="1"/>
          <a:tileRect/>
        </a:gradFill>
      </a:fillStyleLst>
      <a:lnStyleLst>
        <a:ln w="12700"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glow>
              <a:schemeClr val="phClr">
                <a:tint val="100000"/>
                <a:shade val="100000"/>
                <a:hueMod val="100000"/>
                <a:satMod val="100000"/>
              </a:schemeClr>
            </a:glow>
          </a:effectLst>
        </a:effectStyle>
        <a:effectStyle>
          <a:effectLst>
            <a:outerShdw blurRad="39000" dist="25400" dir="5400000">
              <a:srgbClr val="000000">
                <a:alpha val="40000"/>
              </a:srgbClr>
            </a:outerShdw>
          </a:effectLst>
        </a:effectStyle>
        <a:effectStyle>
          <a:effectLst>
            <a:outerShdw blurRad="39000" dist="25400" dir="5400000">
              <a:srgbClr val="000000">
                <a:alpha val="30000"/>
              </a:srgbClr>
            </a:outerShdw>
          </a:effectLst>
          <a:scene3d>
            <a:camera prst="orthographicFront" fov="0">
              <a:rot lat="0" lon="0" rev="0"/>
            </a:camera>
            <a:lightRig rig="contrasting" dir="t">
              <a:rot lat="0" lon="0" rev="16500000"/>
            </a:lightRig>
          </a:scene3d>
          <a:sp3d prstMaterial="powder">
            <a:bevelT w="152400"/>
            <a:contourClr>
              <a:schemeClr val="phClr"/>
            </a:contourClr>
          </a:sp3d>
        </a:effectStyle>
      </a:effectStyleLst>
      <a:bgFillStyleLst>
        <a:solidFill>
          <a:schemeClr val="phClr">
            <a:tint val="100000"/>
            <a:shade val="100000"/>
            <a:hueMod val="100000"/>
            <a:satMod val="100000"/>
          </a:schemeClr>
        </a:solidFill>
        <a:gradFill rotWithShape="1">
          <a:gsLst>
            <a:gs pos="0">
              <a:schemeClr val="phClr">
                <a:tint val="100000"/>
                <a:shade val="30000"/>
                <a:hueMod val="100000"/>
              </a:schemeClr>
            </a:gs>
            <a:gs pos="20000">
              <a:schemeClr val="phClr">
                <a:tint val="100000"/>
                <a:shade val="100000"/>
                <a:hueMod val="100000"/>
              </a:schemeClr>
            </a:gs>
            <a:gs pos="100000">
              <a:schemeClr val="phClr">
                <a:tint val="90000"/>
                <a:shade val="100000"/>
                <a:hueMod val="100000"/>
                <a:satMod val="1600000"/>
              </a:schemeClr>
            </a:gs>
          </a:gsLst>
          <a:lin ang="16200000" scaled="1"/>
        </a:gradFill>
        <a:gradFill rotWithShape="1">
          <a:gsLst>
            <a:gs pos="0">
              <a:schemeClr val="phClr">
                <a:tint val="100000"/>
                <a:shade val="30000"/>
                <a:hueMod val="100000"/>
                <a:satMod val="1600000"/>
              </a:schemeClr>
            </a:gs>
            <a:gs pos="20000">
              <a:schemeClr val="phClr">
                <a:tint val="100000"/>
                <a:shade val="100000"/>
                <a:hueMod val="100000"/>
                <a:satMod val="500000"/>
              </a:schemeClr>
            </a:gs>
            <a:gs pos="100000">
              <a:schemeClr val="phClr">
                <a:tint val="90000"/>
                <a:shade val="100000"/>
                <a:hueMod val="100000"/>
                <a:satMod val="1600000"/>
              </a:schemeClr>
            </a:gs>
          </a:gsLst>
          <a:lin ang="16200000" scaled="1"/>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1100" b="1">
            <a:solidFill>
              <a:schemeClr val="dk1"/>
            </a:solidFill>
            <a:effectLst/>
            <a:latin typeface="Calibri" panose="020F0502020204030204" pitchFamily="34" charset="0"/>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N42"/>
  <sheetViews>
    <sheetView showGridLines="0" zoomScaleNormal="100" zoomScalePageLayoutView="80" workbookViewId="0">
      <selection sqref="A1:F1"/>
    </sheetView>
  </sheetViews>
  <sheetFormatPr defaultColWidth="9.140625" defaultRowHeight="12.75" x14ac:dyDescent="0.2"/>
  <cols>
    <col min="1" max="1" width="15.5703125" style="9" customWidth="1"/>
    <col min="2" max="2" width="34.5703125" style="9" customWidth="1"/>
    <col min="3" max="3" width="15.5703125" style="10" customWidth="1"/>
    <col min="4" max="6" width="15.5703125" style="9" customWidth="1"/>
    <col min="7" max="7" width="15.5703125" style="1" customWidth="1"/>
    <col min="8" max="8" width="17.42578125" style="1" customWidth="1"/>
    <col min="9" max="9" width="14.85546875" style="1" customWidth="1"/>
    <col min="10" max="16384" width="9.140625" style="1"/>
  </cols>
  <sheetData>
    <row r="1" spans="1:14" ht="29.25" customHeight="1" thickBot="1" x14ac:dyDescent="0.45">
      <c r="A1" s="576" t="s">
        <v>226</v>
      </c>
      <c r="B1" s="577"/>
      <c r="C1" s="577"/>
      <c r="D1" s="577"/>
      <c r="E1" s="577"/>
      <c r="F1" s="578"/>
      <c r="G1" s="4"/>
      <c r="H1"/>
    </row>
    <row r="2" spans="1:14" s="3" customFormat="1" ht="21" thickBot="1" x14ac:dyDescent="0.35">
      <c r="A2" s="573" t="s">
        <v>227</v>
      </c>
      <c r="B2" s="574"/>
      <c r="C2" s="575"/>
      <c r="D2" s="573" t="s">
        <v>1654</v>
      </c>
      <c r="E2" s="574"/>
      <c r="F2" s="575"/>
      <c r="G2" s="5"/>
      <c r="H2"/>
    </row>
    <row r="3" spans="1:14" ht="13.5" thickBot="1" x14ac:dyDescent="0.25">
      <c r="A3" s="8"/>
      <c r="B3" s="8"/>
      <c r="C3" s="8"/>
      <c r="D3" s="8"/>
      <c r="G3" s="6"/>
    </row>
    <row r="4" spans="1:14" ht="30" customHeight="1" thickBot="1" x14ac:dyDescent="0.25">
      <c r="A4" s="579" t="s">
        <v>1641</v>
      </c>
      <c r="B4" s="580"/>
      <c r="C4" s="581"/>
      <c r="D4" s="582">
        <f>C20</f>
        <v>0</v>
      </c>
      <c r="E4" s="583"/>
      <c r="F4" s="584"/>
      <c r="G4" s="7"/>
    </row>
    <row r="5" spans="1:14" x14ac:dyDescent="0.2">
      <c r="B5" s="10"/>
      <c r="C5" s="9"/>
    </row>
    <row r="6" spans="1:14" customFormat="1" ht="30" x14ac:dyDescent="0.25">
      <c r="A6" s="127" t="s">
        <v>222</v>
      </c>
      <c r="B6" s="127" t="s">
        <v>223</v>
      </c>
      <c r="C6" s="128" t="s">
        <v>1656</v>
      </c>
      <c r="D6" s="128" t="s">
        <v>1642</v>
      </c>
      <c r="E6" s="128" t="s">
        <v>2013</v>
      </c>
      <c r="F6" s="128" t="s">
        <v>5085</v>
      </c>
      <c r="G6" s="128" t="s">
        <v>3041</v>
      </c>
      <c r="H6" s="128" t="s">
        <v>3255</v>
      </c>
    </row>
    <row r="7" spans="1:14" customFormat="1" ht="15" x14ac:dyDescent="0.25">
      <c r="A7" s="11" t="s">
        <v>1655</v>
      </c>
      <c r="B7" s="12" t="s">
        <v>1657</v>
      </c>
      <c r="C7" s="14">
        <f>(F7*2)+(G7*1)+(H7*1)</f>
        <v>3894</v>
      </c>
      <c r="D7" s="14">
        <f>D13</f>
        <v>2251</v>
      </c>
      <c r="E7" s="14">
        <f>E13</f>
        <v>2251</v>
      </c>
      <c r="F7" s="14">
        <f>F13</f>
        <v>1643</v>
      </c>
      <c r="G7" s="14">
        <f>G13</f>
        <v>608</v>
      </c>
      <c r="H7" s="91">
        <f>H13</f>
        <v>0</v>
      </c>
    </row>
    <row r="8" spans="1:14" ht="15" customHeight="1" x14ac:dyDescent="0.35">
      <c r="A8" s="15"/>
      <c r="B8" s="15"/>
      <c r="C8" s="15"/>
      <c r="D8" s="15"/>
      <c r="E8" s="15"/>
      <c r="F8" s="15"/>
      <c r="G8" s="7"/>
      <c r="M8" s="2"/>
      <c r="N8" s="2"/>
    </row>
    <row r="9" spans="1:14" ht="30" x14ac:dyDescent="0.35">
      <c r="A9" s="127" t="s">
        <v>222</v>
      </c>
      <c r="B9" s="127" t="s">
        <v>223</v>
      </c>
      <c r="C9" s="127" t="s">
        <v>453</v>
      </c>
      <c r="D9" s="128" t="s">
        <v>1642</v>
      </c>
      <c r="E9" s="128" t="s">
        <v>2013</v>
      </c>
      <c r="F9" s="128" t="s">
        <v>3014</v>
      </c>
      <c r="G9" s="128" t="s">
        <v>3015</v>
      </c>
      <c r="H9" s="128" t="s">
        <v>1643</v>
      </c>
      <c r="M9" s="2"/>
      <c r="N9" s="2"/>
    </row>
    <row r="10" spans="1:14" ht="15" customHeight="1" x14ac:dyDescent="0.35">
      <c r="A10" s="87" t="s">
        <v>1655</v>
      </c>
      <c r="B10" s="88" t="s">
        <v>1657</v>
      </c>
      <c r="C10" s="89">
        <f>C20</f>
        <v>0</v>
      </c>
      <c r="D10" s="90">
        <f>D20</f>
        <v>2251</v>
      </c>
      <c r="E10" s="90">
        <f>E13</f>
        <v>2251</v>
      </c>
      <c r="F10" s="90">
        <f>F20</f>
        <v>0</v>
      </c>
      <c r="G10" s="90">
        <f>G20</f>
        <v>0</v>
      </c>
      <c r="H10" s="90">
        <f>H20</f>
        <v>0</v>
      </c>
      <c r="M10" s="2"/>
      <c r="N10" s="2"/>
    </row>
    <row r="11" spans="1:14" ht="15" customHeight="1" x14ac:dyDescent="0.35">
      <c r="A11" s="15"/>
      <c r="B11" s="15"/>
      <c r="C11" s="15"/>
      <c r="D11" s="15"/>
      <c r="E11" s="15"/>
      <c r="F11" s="15"/>
      <c r="G11" s="7"/>
      <c r="M11" s="2"/>
      <c r="N11" s="2"/>
    </row>
    <row r="12" spans="1:14" ht="30" x14ac:dyDescent="0.2">
      <c r="A12" s="127" t="s">
        <v>222</v>
      </c>
      <c r="B12" s="127" t="s">
        <v>223</v>
      </c>
      <c r="C12" s="128" t="s">
        <v>1656</v>
      </c>
      <c r="D12" s="128" t="s">
        <v>1642</v>
      </c>
      <c r="E12" s="128" t="s">
        <v>2013</v>
      </c>
      <c r="F12" s="128" t="s">
        <v>5085</v>
      </c>
      <c r="G12" s="128" t="s">
        <v>3041</v>
      </c>
      <c r="H12" s="128" t="s">
        <v>3255</v>
      </c>
    </row>
    <row r="13" spans="1:14" ht="18" customHeight="1" x14ac:dyDescent="0.2">
      <c r="A13" s="16" t="s">
        <v>307</v>
      </c>
      <c r="B13" s="17"/>
      <c r="C13" s="14">
        <f t="shared" ref="C13:H13" si="0">SUM(C14:C17)</f>
        <v>3894</v>
      </c>
      <c r="D13" s="14">
        <f t="shared" si="0"/>
        <v>2251</v>
      </c>
      <c r="E13" s="14">
        <f t="shared" si="0"/>
        <v>2251</v>
      </c>
      <c r="F13" s="14">
        <f t="shared" si="0"/>
        <v>1643</v>
      </c>
      <c r="G13" s="14">
        <f t="shared" si="0"/>
        <v>608</v>
      </c>
      <c r="H13" s="14">
        <f t="shared" si="0"/>
        <v>0</v>
      </c>
      <c r="I13" s="93">
        <f>SUM(F13:H13)</f>
        <v>2251</v>
      </c>
    </row>
    <row r="14" spans="1:14" ht="15" customHeight="1" x14ac:dyDescent="0.2">
      <c r="A14" s="18"/>
      <c r="B14" s="19" t="str">
        <f>System!$A$4</f>
        <v>System Requirements</v>
      </c>
      <c r="C14" s="12">
        <f>(F14*2)+(G14*1)+(H14*1)</f>
        <v>234</v>
      </c>
      <c r="D14" s="20">
        <f>System!H4</f>
        <v>234</v>
      </c>
      <c r="E14" s="20">
        <f>System!H5</f>
        <v>234</v>
      </c>
      <c r="F14" s="20">
        <f>COUNTIF(System!B:B,"=Highly Advantageous")</f>
        <v>0</v>
      </c>
      <c r="G14" s="20">
        <f>COUNTIF(System!B:B,"=Advantageous")</f>
        <v>234</v>
      </c>
      <c r="H14" s="20">
        <f>COUNTIF(System!B:B,"=Not Needed")</f>
        <v>0</v>
      </c>
      <c r="I14" s="93">
        <f>SUM(F14:H14)</f>
        <v>234</v>
      </c>
    </row>
    <row r="15" spans="1:14" ht="15" customHeight="1" x14ac:dyDescent="0.2">
      <c r="A15" s="21"/>
      <c r="B15" s="13" t="str">
        <f>Common!A4</f>
        <v>Common Requirements</v>
      </c>
      <c r="C15" s="12">
        <f>(F15*2)+(G15*1)+(H15*1)</f>
        <v>601</v>
      </c>
      <c r="D15" s="20">
        <f>Common!H4</f>
        <v>320</v>
      </c>
      <c r="E15" s="20">
        <f>Common!H5</f>
        <v>320</v>
      </c>
      <c r="F15" s="20">
        <f>COUNTIF(Common!B:B,"=Highly Advantageous")</f>
        <v>281</v>
      </c>
      <c r="G15" s="20">
        <f>COUNTIF(Common!B:B,"=Advantageous")</f>
        <v>39</v>
      </c>
      <c r="H15" s="20">
        <f>COUNTIF(Common!B:B,"=Not Needed")</f>
        <v>0</v>
      </c>
      <c r="I15" s="93">
        <f>SUM(F15:H15)</f>
        <v>320</v>
      </c>
    </row>
    <row r="16" spans="1:14" ht="15" customHeight="1" x14ac:dyDescent="0.2">
      <c r="A16" s="21"/>
      <c r="B16" s="13" t="str">
        <f>CAD!A4</f>
        <v>CAD Operations</v>
      </c>
      <c r="C16" s="12">
        <f>(F16*2)+(G16*1)+(H16*1)</f>
        <v>2815</v>
      </c>
      <c r="D16" s="20">
        <f>CAD!H4</f>
        <v>1543</v>
      </c>
      <c r="E16" s="20">
        <f>CAD!H5</f>
        <v>1543</v>
      </c>
      <c r="F16" s="20">
        <f>COUNTIF(CAD!B:B,"=Highly Advantageous")</f>
        <v>1272</v>
      </c>
      <c r="G16" s="20">
        <f>COUNTIF(CAD!B:B,"=Advantageous")</f>
        <v>271</v>
      </c>
      <c r="H16" s="20">
        <f>COUNTIF(CAD!B:B,"=Not Needed")</f>
        <v>0</v>
      </c>
      <c r="I16" s="93">
        <f>SUM(F16:H16)</f>
        <v>1543</v>
      </c>
    </row>
    <row r="17" spans="1:14" ht="15" customHeight="1" x14ac:dyDescent="0.2">
      <c r="A17" s="21"/>
      <c r="B17" s="13" t="str">
        <f>GIS!A4</f>
        <v>CAD GIS</v>
      </c>
      <c r="C17" s="12">
        <f>(F17*2)+(G17*1)+(H17*1)</f>
        <v>244</v>
      </c>
      <c r="D17" s="20">
        <f>GIS!H4</f>
        <v>154</v>
      </c>
      <c r="E17" s="20">
        <f>GIS!H5</f>
        <v>154</v>
      </c>
      <c r="F17" s="20">
        <f>COUNTIF(GIS!B:B,"=Highly Advantageous")</f>
        <v>90</v>
      </c>
      <c r="G17" s="20">
        <f>COUNTIF(GIS!B:B,"=Advantageous")</f>
        <v>64</v>
      </c>
      <c r="H17" s="20">
        <f>COUNTIF(GIS!B:B,"=Not Needed")</f>
        <v>0</v>
      </c>
      <c r="I17" s="93">
        <f>SUM(F17:H17)</f>
        <v>154</v>
      </c>
    </row>
    <row r="18" spans="1:14" ht="15" customHeight="1" x14ac:dyDescent="0.35">
      <c r="A18" s="15"/>
      <c r="B18" s="15"/>
      <c r="C18" s="15"/>
      <c r="D18" s="15"/>
      <c r="E18" s="15"/>
      <c r="F18" s="15"/>
      <c r="G18" s="7"/>
      <c r="M18" s="2"/>
      <c r="N18" s="2"/>
    </row>
    <row r="19" spans="1:14" ht="30" x14ac:dyDescent="0.2">
      <c r="A19" s="127" t="s">
        <v>222</v>
      </c>
      <c r="B19" s="127" t="s">
        <v>223</v>
      </c>
      <c r="C19" s="127" t="s">
        <v>453</v>
      </c>
      <c r="D19" s="128" t="s">
        <v>1642</v>
      </c>
      <c r="E19" s="128" t="s">
        <v>2013</v>
      </c>
      <c r="F19" s="128" t="s">
        <v>3014</v>
      </c>
      <c r="G19" s="128" t="s">
        <v>3015</v>
      </c>
      <c r="H19" s="128" t="s">
        <v>1643</v>
      </c>
    </row>
    <row r="20" spans="1:14" ht="18" customHeight="1" x14ac:dyDescent="0.2">
      <c r="A20" s="16" t="s">
        <v>307</v>
      </c>
      <c r="B20" s="17"/>
      <c r="C20" s="14">
        <f t="shared" ref="C20:H20" si="1">SUM(C21:C24)</f>
        <v>0</v>
      </c>
      <c r="D20" s="14">
        <f t="shared" si="1"/>
        <v>2251</v>
      </c>
      <c r="E20" s="14">
        <f t="shared" si="1"/>
        <v>2251</v>
      </c>
      <c r="F20" s="14">
        <f t="shared" si="1"/>
        <v>0</v>
      </c>
      <c r="G20" s="14">
        <f t="shared" si="1"/>
        <v>0</v>
      </c>
      <c r="H20" s="14">
        <f t="shared" si="1"/>
        <v>0</v>
      </c>
      <c r="I20" s="93">
        <f>SUM(E20:H20)</f>
        <v>2251</v>
      </c>
    </row>
    <row r="21" spans="1:14" ht="18" customHeight="1" x14ac:dyDescent="0.2">
      <c r="A21" s="92"/>
      <c r="B21" s="19" t="str">
        <f>System!$A$4</f>
        <v>System Requirements</v>
      </c>
      <c r="C21" s="20">
        <f>System!K4</f>
        <v>0</v>
      </c>
      <c r="D21" s="20">
        <f>System!H4</f>
        <v>234</v>
      </c>
      <c r="E21" s="20">
        <f>System!H5</f>
        <v>234</v>
      </c>
      <c r="F21" s="20">
        <f>System!H6</f>
        <v>0</v>
      </c>
      <c r="G21" s="13">
        <f>System!H7</f>
        <v>0</v>
      </c>
      <c r="H21" s="13">
        <f>System!H8</f>
        <v>0</v>
      </c>
      <c r="I21" s="93">
        <f>SUM(E21:H21)</f>
        <v>234</v>
      </c>
    </row>
    <row r="22" spans="1:14" ht="18" customHeight="1" x14ac:dyDescent="0.2">
      <c r="A22" s="92"/>
      <c r="B22" s="13" t="str">
        <f>Common!A4</f>
        <v>Common Requirements</v>
      </c>
      <c r="C22" s="20">
        <f>Common!K4</f>
        <v>0</v>
      </c>
      <c r="D22" s="20">
        <f>Common!H4</f>
        <v>320</v>
      </c>
      <c r="E22" s="20">
        <f>Common!H5</f>
        <v>320</v>
      </c>
      <c r="F22" s="20">
        <f>Common!H6</f>
        <v>0</v>
      </c>
      <c r="G22" s="13">
        <f>Common!H7</f>
        <v>0</v>
      </c>
      <c r="H22" s="13">
        <f>Common!H8</f>
        <v>0</v>
      </c>
      <c r="I22" s="93">
        <f>SUM(E22:H22)</f>
        <v>320</v>
      </c>
    </row>
    <row r="23" spans="1:14" ht="15" customHeight="1" x14ac:dyDescent="0.2">
      <c r="A23" s="18"/>
      <c r="B23" s="13" t="str">
        <f>CAD!A4</f>
        <v>CAD Operations</v>
      </c>
      <c r="C23" s="20">
        <f>CAD!K4</f>
        <v>0</v>
      </c>
      <c r="D23" s="20">
        <f>CAD!H4</f>
        <v>1543</v>
      </c>
      <c r="E23" s="20">
        <f>CAD!H5</f>
        <v>1543</v>
      </c>
      <c r="F23" s="20">
        <f>CAD!H6</f>
        <v>0</v>
      </c>
      <c r="G23" s="13">
        <f>CAD!H7</f>
        <v>0</v>
      </c>
      <c r="H23" s="13">
        <f>CAD!H8</f>
        <v>0</v>
      </c>
      <c r="I23" s="93">
        <f>SUM(E23:H23)</f>
        <v>1543</v>
      </c>
    </row>
    <row r="24" spans="1:14" ht="15" customHeight="1" x14ac:dyDescent="0.2">
      <c r="A24" s="21"/>
      <c r="B24" s="13" t="str">
        <f>GIS!A4</f>
        <v>CAD GIS</v>
      </c>
      <c r="C24" s="20">
        <f>GIS!K4</f>
        <v>0</v>
      </c>
      <c r="D24" s="20">
        <f>GIS!H4</f>
        <v>154</v>
      </c>
      <c r="E24" s="20">
        <f>GIS!H5</f>
        <v>154</v>
      </c>
      <c r="F24" s="20">
        <f>GIS!H6</f>
        <v>0</v>
      </c>
      <c r="G24" s="20">
        <f>GIS!H7</f>
        <v>0</v>
      </c>
      <c r="H24" s="20">
        <f>GIS!H8</f>
        <v>0</v>
      </c>
      <c r="I24" s="93">
        <f>SUM(E24:H24)</f>
        <v>154</v>
      </c>
    </row>
    <row r="25" spans="1:14" x14ac:dyDescent="0.2">
      <c r="B25" s="10"/>
      <c r="C25" s="9"/>
      <c r="D25" s="22"/>
    </row>
    <row r="26" spans="1:14" customFormat="1" ht="60" x14ac:dyDescent="0.25">
      <c r="A26" s="127" t="s">
        <v>222</v>
      </c>
      <c r="B26" s="127" t="s">
        <v>223</v>
      </c>
      <c r="C26" s="127" t="s">
        <v>453</v>
      </c>
      <c r="D26" s="128" t="s">
        <v>5096</v>
      </c>
      <c r="E26" s="128" t="s">
        <v>5097</v>
      </c>
      <c r="F26" s="128" t="s">
        <v>5098</v>
      </c>
      <c r="G26" s="128" t="s">
        <v>5099</v>
      </c>
      <c r="H26" s="128" t="s">
        <v>5100</v>
      </c>
    </row>
    <row r="27" spans="1:14" customFormat="1" ht="18" customHeight="1" x14ac:dyDescent="0.25">
      <c r="A27" s="16" t="s">
        <v>307</v>
      </c>
      <c r="B27" s="17"/>
      <c r="C27" s="14">
        <f t="shared" ref="C27:H27" si="2">SUM(C28:C31)</f>
        <v>0</v>
      </c>
      <c r="D27" s="14">
        <f t="shared" si="2"/>
        <v>1643</v>
      </c>
      <c r="E27" s="14">
        <f t="shared" si="2"/>
        <v>1643</v>
      </c>
      <c r="F27" s="14">
        <f t="shared" si="2"/>
        <v>0</v>
      </c>
      <c r="G27" s="14">
        <f t="shared" si="2"/>
        <v>0</v>
      </c>
      <c r="H27" s="14">
        <f t="shared" si="2"/>
        <v>0</v>
      </c>
      <c r="I27" s="93">
        <f>SUM(E27:H27)</f>
        <v>1643</v>
      </c>
    </row>
    <row r="28" spans="1:14" customFormat="1" ht="15" x14ac:dyDescent="0.25">
      <c r="A28" s="18"/>
      <c r="B28" s="19" t="str">
        <f>System!$A$4</f>
        <v>System Requirements</v>
      </c>
      <c r="C28" s="20">
        <f>System!K4</f>
        <v>0</v>
      </c>
      <c r="D28" s="20">
        <f>COUNTIF(System!B:B,"=Highly Advantageous")</f>
        <v>0</v>
      </c>
      <c r="E28" s="20">
        <f>System!H9</f>
        <v>0</v>
      </c>
      <c r="F28" s="20">
        <f>System!H10</f>
        <v>0</v>
      </c>
      <c r="G28" s="20">
        <f>System!H11</f>
        <v>0</v>
      </c>
      <c r="H28" s="20">
        <f>System!H12</f>
        <v>0</v>
      </c>
      <c r="I28" s="93">
        <f>SUM(E28:H28)</f>
        <v>0</v>
      </c>
    </row>
    <row r="29" spans="1:14" customFormat="1" ht="15" x14ac:dyDescent="0.25">
      <c r="A29" s="21"/>
      <c r="B29" s="13" t="str">
        <f>Common!A4</f>
        <v>Common Requirements</v>
      </c>
      <c r="C29" s="20">
        <f>Common!K4</f>
        <v>0</v>
      </c>
      <c r="D29" s="20">
        <f>COUNTIF(Common!B:B,"=Highly Advantageous")</f>
        <v>281</v>
      </c>
      <c r="E29" s="20">
        <f>Common!H9</f>
        <v>281</v>
      </c>
      <c r="F29" s="20">
        <f>Common!H10</f>
        <v>0</v>
      </c>
      <c r="G29" s="20">
        <f>Common!H11</f>
        <v>0</v>
      </c>
      <c r="H29" s="20">
        <f>Common!H12</f>
        <v>0</v>
      </c>
      <c r="I29" s="93">
        <f>SUM(E29:H29)</f>
        <v>281</v>
      </c>
    </row>
    <row r="30" spans="1:14" customFormat="1" ht="15" x14ac:dyDescent="0.25">
      <c r="A30" s="21"/>
      <c r="B30" s="13" t="str">
        <f>CAD!A4</f>
        <v>CAD Operations</v>
      </c>
      <c r="C30" s="20">
        <f>CAD!K4</f>
        <v>0</v>
      </c>
      <c r="D30" s="20">
        <f>COUNTIF(CAD!B:B,"=Highly Advantageous")</f>
        <v>1272</v>
      </c>
      <c r="E30" s="20">
        <f>CAD!H9</f>
        <v>1272</v>
      </c>
      <c r="F30" s="20">
        <f>CAD!H10</f>
        <v>0</v>
      </c>
      <c r="G30" s="20">
        <f>CAD!H11</f>
        <v>0</v>
      </c>
      <c r="H30" s="20">
        <f>CAD!H12</f>
        <v>0</v>
      </c>
      <c r="I30" s="93">
        <f>SUM(E30:H30)</f>
        <v>1272</v>
      </c>
    </row>
    <row r="31" spans="1:14" customFormat="1" ht="15" x14ac:dyDescent="0.25">
      <c r="A31" s="21"/>
      <c r="B31" s="13" t="str">
        <f>GIS!A4</f>
        <v>CAD GIS</v>
      </c>
      <c r="C31" s="20">
        <f>GIS!K4</f>
        <v>0</v>
      </c>
      <c r="D31" s="20">
        <f>COUNTIF(GIS!B:B,"=Highly Advantageous")</f>
        <v>90</v>
      </c>
      <c r="E31" s="20">
        <f>GIS!H9</f>
        <v>90</v>
      </c>
      <c r="F31" s="20">
        <f>GIS!H10</f>
        <v>0</v>
      </c>
      <c r="G31" s="20">
        <f>GIS!H11</f>
        <v>0</v>
      </c>
      <c r="H31" s="20">
        <f>GIS!H12</f>
        <v>0</v>
      </c>
      <c r="I31" s="93">
        <f>SUM(E31:H31)</f>
        <v>90</v>
      </c>
    </row>
    <row r="32" spans="1:14" customFormat="1" ht="15" x14ac:dyDescent="0.25">
      <c r="A32" s="23"/>
      <c r="B32" s="23"/>
      <c r="C32" s="23"/>
      <c r="D32" s="23"/>
      <c r="E32" s="23"/>
      <c r="F32" s="23"/>
    </row>
    <row r="33" spans="1:9" customFormat="1" ht="45" x14ac:dyDescent="0.25">
      <c r="A33" s="127" t="s">
        <v>222</v>
      </c>
      <c r="B33" s="127" t="s">
        <v>223</v>
      </c>
      <c r="C33" s="127" t="s">
        <v>453</v>
      </c>
      <c r="D33" s="128" t="s">
        <v>4991</v>
      </c>
      <c r="E33" s="128" t="s">
        <v>4992</v>
      </c>
      <c r="F33" s="128" t="s">
        <v>4993</v>
      </c>
      <c r="G33" s="128" t="s">
        <v>4994</v>
      </c>
      <c r="H33" s="128" t="s">
        <v>4995</v>
      </c>
    </row>
    <row r="34" spans="1:9" customFormat="1" ht="15" x14ac:dyDescent="0.25">
      <c r="A34" s="11" t="s">
        <v>224</v>
      </c>
      <c r="B34" s="17"/>
      <c r="C34" s="14">
        <f t="shared" ref="C34:H34" si="3">SUM(C35:C38)</f>
        <v>0</v>
      </c>
      <c r="D34" s="14">
        <f t="shared" si="3"/>
        <v>608</v>
      </c>
      <c r="E34" s="14">
        <f t="shared" si="3"/>
        <v>608</v>
      </c>
      <c r="F34" s="14">
        <f t="shared" si="3"/>
        <v>0</v>
      </c>
      <c r="G34" s="14">
        <f t="shared" si="3"/>
        <v>0</v>
      </c>
      <c r="H34" s="14">
        <f t="shared" si="3"/>
        <v>0</v>
      </c>
      <c r="I34" s="93">
        <f>SUM(E34:H34)</f>
        <v>608</v>
      </c>
    </row>
    <row r="35" spans="1:9" customFormat="1" ht="15" x14ac:dyDescent="0.25">
      <c r="A35" s="21"/>
      <c r="B35" s="19" t="str">
        <f>System!$A$4</f>
        <v>System Requirements</v>
      </c>
      <c r="C35" s="20">
        <f>System!K4</f>
        <v>0</v>
      </c>
      <c r="D35" s="20">
        <f>COUNTIF(System!B:B,"=Advantageous")</f>
        <v>234</v>
      </c>
      <c r="E35" s="20">
        <f>System!H13</f>
        <v>234</v>
      </c>
      <c r="F35" s="20">
        <f>System!H14</f>
        <v>0</v>
      </c>
      <c r="G35" s="20">
        <f>System!H15</f>
        <v>0</v>
      </c>
      <c r="H35" s="20">
        <f>System!H16</f>
        <v>0</v>
      </c>
      <c r="I35" s="93">
        <f>SUM(E35:H35)</f>
        <v>234</v>
      </c>
    </row>
    <row r="36" spans="1:9" customFormat="1" ht="15" x14ac:dyDescent="0.25">
      <c r="A36" s="21"/>
      <c r="B36" s="13" t="str">
        <f>Common!A4</f>
        <v>Common Requirements</v>
      </c>
      <c r="C36" s="20">
        <f>Common!K4</f>
        <v>0</v>
      </c>
      <c r="D36" s="20">
        <f>COUNTIF(Common!B:B,"=Advantageous")</f>
        <v>39</v>
      </c>
      <c r="E36" s="20">
        <f>Common!H13</f>
        <v>39</v>
      </c>
      <c r="F36" s="20">
        <f>Common!H14</f>
        <v>0</v>
      </c>
      <c r="G36" s="20">
        <f>Common!H15</f>
        <v>0</v>
      </c>
      <c r="H36" s="20">
        <f>Common!H16</f>
        <v>0</v>
      </c>
      <c r="I36" s="93">
        <f>SUM(E36:H36)</f>
        <v>39</v>
      </c>
    </row>
    <row r="37" spans="1:9" customFormat="1" ht="15" x14ac:dyDescent="0.25">
      <c r="A37" s="21"/>
      <c r="B37" s="13" t="str">
        <f>CAD!A4</f>
        <v>CAD Operations</v>
      </c>
      <c r="C37" s="20">
        <f>CAD!K4</f>
        <v>0</v>
      </c>
      <c r="D37" s="20">
        <f>COUNTIF(CAD!B:B,"=Advantageous")</f>
        <v>271</v>
      </c>
      <c r="E37" s="20">
        <f>CAD!H13</f>
        <v>271</v>
      </c>
      <c r="F37" s="20">
        <f>CAD!H14</f>
        <v>0</v>
      </c>
      <c r="G37" s="20">
        <f>CAD!H15</f>
        <v>0</v>
      </c>
      <c r="H37" s="20">
        <f>CAD!H16</f>
        <v>0</v>
      </c>
      <c r="I37" s="93">
        <f>SUM(E37:H37)</f>
        <v>271</v>
      </c>
    </row>
    <row r="38" spans="1:9" customFormat="1" ht="15" x14ac:dyDescent="0.25">
      <c r="A38" s="21"/>
      <c r="B38" s="13" t="str">
        <f>GIS!A4</f>
        <v>CAD GIS</v>
      </c>
      <c r="C38" s="20">
        <f>GIS!K4</f>
        <v>0</v>
      </c>
      <c r="D38" s="20">
        <f>COUNTIF(GIS!B:B,"=Advantageous")</f>
        <v>64</v>
      </c>
      <c r="E38" s="20">
        <f>GIS!H13</f>
        <v>64</v>
      </c>
      <c r="F38" s="20">
        <f>GIS!H14</f>
        <v>0</v>
      </c>
      <c r="G38" s="20">
        <f>GIS!H15</f>
        <v>0</v>
      </c>
      <c r="H38" s="20">
        <f>GIS!H16</f>
        <v>0</v>
      </c>
      <c r="I38" s="93">
        <f>SUM(E38:H38)</f>
        <v>64</v>
      </c>
    </row>
    <row r="39" spans="1:9" customFormat="1" ht="15" x14ac:dyDescent="0.25">
      <c r="A39" s="23"/>
      <c r="B39" s="23"/>
      <c r="C39" s="23"/>
      <c r="D39" s="23"/>
      <c r="E39" s="23"/>
      <c r="F39" s="23"/>
    </row>
    <row r="40" spans="1:9" customFormat="1" ht="15" customHeight="1" x14ac:dyDescent="0.25">
      <c r="A40" s="24"/>
      <c r="B40" s="25"/>
      <c r="C40" s="26"/>
      <c r="D40" s="26"/>
      <c r="E40" s="26"/>
      <c r="F40" s="26"/>
    </row>
    <row r="41" spans="1:9" customFormat="1" ht="15" customHeight="1" x14ac:dyDescent="0.25">
      <c r="A41" s="24"/>
      <c r="B41" s="25"/>
      <c r="C41" s="26"/>
      <c r="D41" s="26"/>
      <c r="E41" s="26"/>
      <c r="F41" s="26"/>
    </row>
    <row r="42" spans="1:9" customFormat="1" ht="15" customHeight="1" x14ac:dyDescent="0.25">
      <c r="A42" s="24"/>
      <c r="B42" s="25"/>
      <c r="C42" s="26"/>
      <c r="D42" s="26"/>
      <c r="E42" s="26"/>
      <c r="F42" s="26"/>
    </row>
  </sheetData>
  <mergeCells count="5">
    <mergeCell ref="A2:C2"/>
    <mergeCell ref="A1:F1"/>
    <mergeCell ref="D2:F2"/>
    <mergeCell ref="A4:C4"/>
    <mergeCell ref="D4:F4"/>
  </mergeCells>
  <phoneticPr fontId="11" type="noConversion"/>
  <pageMargins left="0.25" right="0.25" top="0.75" bottom="0.75" header="0.3" footer="0.3"/>
  <pageSetup scale="85" fitToHeight="2" orientation="landscape" r:id="rId1"/>
  <headerFooter alignWithMargins="0">
    <oddHeader>&amp;C&amp;"Arial,Bold"&amp;12Tri-Com Central Dispatch, IL
CAD Functional Specifications&amp;R&amp;"Arial,Bold"&amp;12&amp;A</oddHeader>
    <oddFooter>&amp;L&amp;"Arial,Bold"&amp;10L.R. Kimball, November, 2014&amp;R&amp;"Arial,Bold"&amp;10Page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61"/>
  <sheetViews>
    <sheetView view="pageLayout" topLeftCell="A31" zoomScaleNormal="100" workbookViewId="0"/>
  </sheetViews>
  <sheetFormatPr defaultColWidth="9.140625" defaultRowHeight="14.25" x14ac:dyDescent="0.2"/>
  <cols>
    <col min="1" max="1" width="15.5703125" style="59" customWidth="1"/>
    <col min="2" max="2" width="57.5703125" style="59" customWidth="1"/>
    <col min="3" max="4" width="10.5703125" style="103" customWidth="1"/>
    <col min="5" max="16384" width="9.140625" style="59"/>
  </cols>
  <sheetData>
    <row r="1" spans="1:4" ht="30" x14ac:dyDescent="0.25">
      <c r="A1" s="102" t="s">
        <v>3274</v>
      </c>
      <c r="B1" s="102" t="s">
        <v>3275</v>
      </c>
      <c r="C1" s="102" t="s">
        <v>3276</v>
      </c>
      <c r="D1" s="102" t="s">
        <v>3277</v>
      </c>
    </row>
    <row r="2" spans="1:4" x14ac:dyDescent="0.2">
      <c r="A2" s="104" t="s">
        <v>222</v>
      </c>
      <c r="B2" s="104" t="s">
        <v>3016</v>
      </c>
      <c r="C2" s="105" t="s">
        <v>3278</v>
      </c>
      <c r="D2" s="105" t="s">
        <v>3279</v>
      </c>
    </row>
    <row r="3" spans="1:4" x14ac:dyDescent="0.2">
      <c r="A3" s="104" t="s">
        <v>222</v>
      </c>
      <c r="B3" s="104" t="s">
        <v>3018</v>
      </c>
      <c r="C3" s="105" t="s">
        <v>3280</v>
      </c>
      <c r="D3" s="105" t="s">
        <v>3281</v>
      </c>
    </row>
    <row r="4" spans="1:4" x14ac:dyDescent="0.2">
      <c r="A4" s="106" t="s">
        <v>222</v>
      </c>
      <c r="B4" s="40" t="s">
        <v>3019</v>
      </c>
      <c r="C4" s="107" t="s">
        <v>3296</v>
      </c>
      <c r="D4" s="105"/>
    </row>
    <row r="5" spans="1:4" x14ac:dyDescent="0.2">
      <c r="A5" s="106" t="s">
        <v>222</v>
      </c>
      <c r="B5" s="51" t="s">
        <v>3020</v>
      </c>
      <c r="C5" s="107"/>
      <c r="D5" s="105"/>
    </row>
    <row r="6" spans="1:4" x14ac:dyDescent="0.2">
      <c r="A6" s="106" t="s">
        <v>222</v>
      </c>
      <c r="B6" s="51" t="s">
        <v>3021</v>
      </c>
      <c r="C6" s="107"/>
      <c r="D6" s="105"/>
    </row>
    <row r="7" spans="1:4" x14ac:dyDescent="0.2">
      <c r="A7" s="106" t="s">
        <v>222</v>
      </c>
      <c r="B7" s="51" t="s">
        <v>3022</v>
      </c>
      <c r="C7" s="107"/>
      <c r="D7" s="105"/>
    </row>
    <row r="8" spans="1:4" x14ac:dyDescent="0.2">
      <c r="A8" s="106" t="s">
        <v>222</v>
      </c>
      <c r="B8" s="51" t="s">
        <v>3131</v>
      </c>
      <c r="C8" s="107"/>
      <c r="D8" s="105"/>
    </row>
    <row r="9" spans="1:4" x14ac:dyDescent="0.2">
      <c r="A9" s="106" t="s">
        <v>222</v>
      </c>
      <c r="B9" s="51" t="s">
        <v>3287</v>
      </c>
      <c r="C9" s="107"/>
      <c r="D9" s="105"/>
    </row>
    <row r="10" spans="1:4" x14ac:dyDescent="0.2">
      <c r="A10" s="106" t="s">
        <v>222</v>
      </c>
      <c r="B10" s="51" t="s">
        <v>3023</v>
      </c>
      <c r="C10" s="107"/>
      <c r="D10" s="105"/>
    </row>
    <row r="11" spans="1:4" x14ac:dyDescent="0.2">
      <c r="A11" s="106" t="s">
        <v>222</v>
      </c>
      <c r="B11" s="51" t="s">
        <v>3024</v>
      </c>
      <c r="C11" s="107"/>
      <c r="D11" s="105"/>
    </row>
    <row r="12" spans="1:4" x14ac:dyDescent="0.2">
      <c r="A12" s="106" t="s">
        <v>222</v>
      </c>
      <c r="B12" s="51" t="s">
        <v>3025</v>
      </c>
      <c r="C12" s="107"/>
      <c r="D12" s="105"/>
    </row>
    <row r="13" spans="1:4" x14ac:dyDescent="0.2">
      <c r="A13" s="106" t="s">
        <v>222</v>
      </c>
      <c r="B13" s="51" t="s">
        <v>3026</v>
      </c>
      <c r="C13" s="107"/>
      <c r="D13" s="105"/>
    </row>
    <row r="14" spans="1:4" x14ac:dyDescent="0.2">
      <c r="A14" s="106" t="s">
        <v>222</v>
      </c>
      <c r="B14" s="51" t="s">
        <v>3027</v>
      </c>
      <c r="C14" s="107"/>
      <c r="D14" s="105"/>
    </row>
    <row r="15" spans="1:4" x14ac:dyDescent="0.2">
      <c r="A15" s="106" t="s">
        <v>222</v>
      </c>
      <c r="B15" s="51" t="s">
        <v>3028</v>
      </c>
      <c r="C15" s="107"/>
      <c r="D15" s="105"/>
    </row>
    <row r="16" spans="1:4" x14ac:dyDescent="0.2">
      <c r="A16" s="106" t="s">
        <v>222</v>
      </c>
      <c r="B16" s="51" t="s">
        <v>3029</v>
      </c>
      <c r="C16" s="107"/>
      <c r="D16" s="105"/>
    </row>
    <row r="17" spans="1:4" x14ac:dyDescent="0.2">
      <c r="A17" s="106" t="s">
        <v>222</v>
      </c>
      <c r="B17" s="51" t="s">
        <v>3030</v>
      </c>
      <c r="C17" s="107"/>
      <c r="D17" s="105"/>
    </row>
    <row r="18" spans="1:4" x14ac:dyDescent="0.2">
      <c r="A18" s="106" t="s">
        <v>222</v>
      </c>
      <c r="B18" s="51" t="s">
        <v>3031</v>
      </c>
      <c r="C18" s="107"/>
      <c r="D18" s="105"/>
    </row>
    <row r="19" spans="1:4" ht="16.5" x14ac:dyDescent="0.2">
      <c r="A19" s="104" t="s">
        <v>3293</v>
      </c>
      <c r="B19" s="109" t="s">
        <v>3017</v>
      </c>
      <c r="C19" s="105"/>
      <c r="D19" s="105"/>
    </row>
    <row r="20" spans="1:4" ht="16.5" x14ac:dyDescent="0.2">
      <c r="A20" s="104" t="s">
        <v>3293</v>
      </c>
      <c r="B20" s="109" t="s">
        <v>3032</v>
      </c>
      <c r="C20" s="105"/>
      <c r="D20" s="105"/>
    </row>
    <row r="21" spans="1:4" ht="16.5" x14ac:dyDescent="0.2">
      <c r="A21" s="104" t="s">
        <v>3293</v>
      </c>
      <c r="B21" s="109" t="s">
        <v>3033</v>
      </c>
      <c r="C21" s="105"/>
      <c r="D21" s="105"/>
    </row>
    <row r="22" spans="1:4" ht="16.5" x14ac:dyDescent="0.2">
      <c r="A22" s="104" t="s">
        <v>3293</v>
      </c>
      <c r="B22" s="109" t="s">
        <v>3035</v>
      </c>
      <c r="C22" s="105"/>
      <c r="D22" s="105"/>
    </row>
    <row r="23" spans="1:4" ht="16.5" x14ac:dyDescent="0.2">
      <c r="A23" s="104" t="s">
        <v>3293</v>
      </c>
      <c r="B23" s="109" t="s">
        <v>3036</v>
      </c>
      <c r="C23" s="105"/>
      <c r="D23" s="105"/>
    </row>
    <row r="24" spans="1:4" ht="16.5" x14ac:dyDescent="0.2">
      <c r="A24" s="104" t="s">
        <v>3293</v>
      </c>
      <c r="B24" s="109" t="s">
        <v>3037</v>
      </c>
      <c r="C24" s="105"/>
      <c r="D24" s="105"/>
    </row>
    <row r="25" spans="1:4" ht="16.5" x14ac:dyDescent="0.2">
      <c r="A25" s="104" t="s">
        <v>3293</v>
      </c>
      <c r="B25" s="109" t="s">
        <v>3294</v>
      </c>
      <c r="C25" s="105"/>
      <c r="D25" s="105"/>
    </row>
    <row r="26" spans="1:4" ht="16.5" x14ac:dyDescent="0.2">
      <c r="A26" s="104" t="s">
        <v>3293</v>
      </c>
      <c r="B26" s="109" t="s">
        <v>3038</v>
      </c>
      <c r="C26" s="105"/>
      <c r="D26" s="105"/>
    </row>
    <row r="27" spans="1:4" ht="16.5" x14ac:dyDescent="0.2">
      <c r="A27" s="104" t="s">
        <v>3293</v>
      </c>
      <c r="B27" s="109" t="s">
        <v>3295</v>
      </c>
      <c r="C27" s="105"/>
      <c r="D27" s="105"/>
    </row>
    <row r="28" spans="1:4" ht="16.5" x14ac:dyDescent="0.2">
      <c r="A28" s="104" t="s">
        <v>307</v>
      </c>
      <c r="B28" s="109" t="s">
        <v>2412</v>
      </c>
      <c r="C28" s="105"/>
      <c r="D28" s="105"/>
    </row>
    <row r="29" spans="1:4" ht="16.5" x14ac:dyDescent="0.2">
      <c r="A29" s="104" t="s">
        <v>307</v>
      </c>
      <c r="B29" s="109" t="s">
        <v>2417</v>
      </c>
      <c r="C29" s="105"/>
      <c r="D29" s="105"/>
    </row>
    <row r="30" spans="1:4" ht="16.5" x14ac:dyDescent="0.2">
      <c r="A30" s="104" t="s">
        <v>307</v>
      </c>
      <c r="B30" s="109" t="s">
        <v>2418</v>
      </c>
      <c r="C30" s="105"/>
      <c r="D30" s="105"/>
    </row>
    <row r="31" spans="1:4" ht="16.5" x14ac:dyDescent="0.2">
      <c r="A31" s="104" t="s">
        <v>307</v>
      </c>
      <c r="B31" s="109" t="s">
        <v>1664</v>
      </c>
      <c r="C31" s="105"/>
      <c r="D31" s="105"/>
    </row>
    <row r="32" spans="1:4" ht="16.5" x14ac:dyDescent="0.2">
      <c r="A32" s="104" t="s">
        <v>307</v>
      </c>
      <c r="B32" s="109" t="s">
        <v>2419</v>
      </c>
      <c r="C32" s="105"/>
      <c r="D32" s="105"/>
    </row>
    <row r="33" spans="1:4" ht="16.5" x14ac:dyDescent="0.2">
      <c r="A33" s="104" t="s">
        <v>307</v>
      </c>
      <c r="B33" s="109" t="s">
        <v>2408</v>
      </c>
      <c r="C33" s="105"/>
      <c r="D33" s="105"/>
    </row>
    <row r="34" spans="1:4" ht="16.5" x14ac:dyDescent="0.2">
      <c r="A34" s="104" t="s">
        <v>307</v>
      </c>
      <c r="B34" s="109" t="s">
        <v>3297</v>
      </c>
      <c r="C34" s="105"/>
      <c r="D34" s="105"/>
    </row>
    <row r="35" spans="1:4" ht="16.5" x14ac:dyDescent="0.2">
      <c r="A35" s="104" t="s">
        <v>307</v>
      </c>
      <c r="B35" s="109" t="s">
        <v>2421</v>
      </c>
      <c r="C35" s="105"/>
      <c r="D35" s="105"/>
    </row>
    <row r="36" spans="1:4" ht="16.5" x14ac:dyDescent="0.2">
      <c r="A36" s="104" t="s">
        <v>307</v>
      </c>
      <c r="B36" s="109" t="s">
        <v>2422</v>
      </c>
      <c r="C36" s="105"/>
      <c r="D36" s="105"/>
    </row>
    <row r="37" spans="1:4" ht="16.5" x14ac:dyDescent="0.2">
      <c r="A37" s="104" t="s">
        <v>307</v>
      </c>
      <c r="B37" s="109" t="s">
        <v>3298</v>
      </c>
      <c r="C37" s="105"/>
      <c r="D37" s="105"/>
    </row>
    <row r="38" spans="1:4" ht="16.5" x14ac:dyDescent="0.2">
      <c r="A38" s="104" t="s">
        <v>307</v>
      </c>
      <c r="B38" s="109" t="s">
        <v>2423</v>
      </c>
      <c r="C38" s="105"/>
      <c r="D38" s="105"/>
    </row>
    <row r="39" spans="1:4" ht="16.5" x14ac:dyDescent="0.2">
      <c r="A39" s="104" t="s">
        <v>307</v>
      </c>
      <c r="B39" s="109" t="s">
        <v>2424</v>
      </c>
      <c r="C39" s="105"/>
      <c r="D39" s="105"/>
    </row>
    <row r="40" spans="1:4" ht="16.5" x14ac:dyDescent="0.2">
      <c r="A40" s="104" t="s">
        <v>307</v>
      </c>
      <c r="B40" s="109" t="s">
        <v>3299</v>
      </c>
      <c r="C40" s="105"/>
      <c r="D40" s="105"/>
    </row>
    <row r="41" spans="1:4" ht="16.5" x14ac:dyDescent="0.2">
      <c r="A41" s="104" t="s">
        <v>307</v>
      </c>
      <c r="B41" s="109" t="s">
        <v>2427</v>
      </c>
      <c r="C41" s="105"/>
      <c r="D41" s="105"/>
    </row>
    <row r="42" spans="1:4" ht="16.5" x14ac:dyDescent="0.2">
      <c r="A42" s="104" t="s">
        <v>307</v>
      </c>
      <c r="B42" s="109" t="s">
        <v>2428</v>
      </c>
      <c r="C42" s="105"/>
      <c r="D42" s="105"/>
    </row>
    <row r="43" spans="1:4" ht="16.5" x14ac:dyDescent="0.2">
      <c r="A43" s="104" t="s">
        <v>307</v>
      </c>
      <c r="B43" s="109" t="s">
        <v>2430</v>
      </c>
      <c r="C43" s="105"/>
      <c r="D43" s="105"/>
    </row>
    <row r="44" spans="1:4" ht="16.5" x14ac:dyDescent="0.2">
      <c r="A44" s="104" t="s">
        <v>307</v>
      </c>
      <c r="B44" s="109" t="s">
        <v>2431</v>
      </c>
      <c r="C44" s="105"/>
      <c r="D44" s="105"/>
    </row>
    <row r="45" spans="1:4" ht="16.5" x14ac:dyDescent="0.2">
      <c r="A45" s="104" t="s">
        <v>307</v>
      </c>
      <c r="B45" s="109" t="s">
        <v>3300</v>
      </c>
      <c r="C45" s="105"/>
      <c r="D45" s="105"/>
    </row>
    <row r="46" spans="1:4" ht="16.5" x14ac:dyDescent="0.2">
      <c r="A46" s="104" t="s">
        <v>307</v>
      </c>
      <c r="B46" s="109" t="s">
        <v>2426</v>
      </c>
      <c r="C46" s="105"/>
      <c r="D46" s="105"/>
    </row>
    <row r="47" spans="1:4" ht="16.5" x14ac:dyDescent="0.2">
      <c r="A47" s="104" t="s">
        <v>307</v>
      </c>
      <c r="B47" s="109" t="s">
        <v>2432</v>
      </c>
      <c r="C47" s="105"/>
      <c r="D47" s="105"/>
    </row>
    <row r="48" spans="1:4" ht="16.5" x14ac:dyDescent="0.2">
      <c r="A48" s="104" t="s">
        <v>307</v>
      </c>
      <c r="B48" s="109" t="s">
        <v>3301</v>
      </c>
      <c r="C48" s="105"/>
      <c r="D48" s="105"/>
    </row>
    <row r="49" spans="1:4" ht="16.5" x14ac:dyDescent="0.2">
      <c r="A49" s="104" t="s">
        <v>307</v>
      </c>
      <c r="B49" s="109" t="s">
        <v>2434</v>
      </c>
      <c r="C49" s="105"/>
      <c r="D49" s="105"/>
    </row>
    <row r="50" spans="1:4" ht="16.5" x14ac:dyDescent="0.2">
      <c r="A50" s="104" t="s">
        <v>307</v>
      </c>
      <c r="B50" s="109" t="s">
        <v>2436</v>
      </c>
      <c r="C50" s="105"/>
      <c r="D50" s="105"/>
    </row>
    <row r="51" spans="1:4" ht="16.5" x14ac:dyDescent="0.2">
      <c r="A51" s="104" t="s">
        <v>307</v>
      </c>
      <c r="B51" s="109" t="s">
        <v>2435</v>
      </c>
      <c r="C51" s="105"/>
      <c r="D51" s="105"/>
    </row>
    <row r="52" spans="1:4" ht="16.5" x14ac:dyDescent="0.2">
      <c r="A52" s="104" t="s">
        <v>307</v>
      </c>
      <c r="B52" s="109" t="s">
        <v>3302</v>
      </c>
      <c r="C52" s="105"/>
      <c r="D52" s="105"/>
    </row>
    <row r="53" spans="1:4" ht="16.5" x14ac:dyDescent="0.2">
      <c r="A53" s="104" t="s">
        <v>307</v>
      </c>
      <c r="B53" s="109" t="s">
        <v>2438</v>
      </c>
      <c r="C53" s="105"/>
      <c r="D53" s="105"/>
    </row>
    <row r="54" spans="1:4" ht="16.5" x14ac:dyDescent="0.2">
      <c r="A54" s="104" t="s">
        <v>307</v>
      </c>
      <c r="B54" s="109" t="s">
        <v>2439</v>
      </c>
      <c r="C54" s="105"/>
      <c r="D54" s="105"/>
    </row>
    <row r="55" spans="1:4" ht="16.5" x14ac:dyDescent="0.2">
      <c r="A55" s="104" t="s">
        <v>307</v>
      </c>
      <c r="B55" s="109" t="s">
        <v>2482</v>
      </c>
      <c r="C55" s="105"/>
      <c r="D55" s="105"/>
    </row>
    <row r="56" spans="1:4" ht="16.5" x14ac:dyDescent="0.2">
      <c r="A56" s="104" t="s">
        <v>307</v>
      </c>
      <c r="B56" s="109" t="s">
        <v>2410</v>
      </c>
      <c r="C56" s="105"/>
      <c r="D56" s="105"/>
    </row>
    <row r="57" spans="1:4" ht="16.5" x14ac:dyDescent="0.2">
      <c r="A57" s="104" t="s">
        <v>224</v>
      </c>
      <c r="B57" s="109" t="s">
        <v>2416</v>
      </c>
      <c r="C57" s="105"/>
      <c r="D57" s="105"/>
    </row>
    <row r="58" spans="1:4" ht="16.5" x14ac:dyDescent="0.2">
      <c r="A58" s="104" t="s">
        <v>224</v>
      </c>
      <c r="B58" s="109" t="s">
        <v>2415</v>
      </c>
      <c r="C58" s="105"/>
      <c r="D58" s="105"/>
    </row>
    <row r="59" spans="1:4" ht="16.5" x14ac:dyDescent="0.2">
      <c r="A59" s="104" t="s">
        <v>224</v>
      </c>
      <c r="B59" s="109" t="s">
        <v>2414</v>
      </c>
      <c r="C59" s="105"/>
      <c r="D59" s="105"/>
    </row>
    <row r="60" spans="1:4" ht="16.5" x14ac:dyDescent="0.2">
      <c r="A60" s="104" t="s">
        <v>224</v>
      </c>
      <c r="B60" s="109" t="s">
        <v>2413</v>
      </c>
      <c r="C60" s="105"/>
      <c r="D60" s="105"/>
    </row>
    <row r="61" spans="1:4" ht="16.5" x14ac:dyDescent="0.2">
      <c r="B61" s="108"/>
    </row>
  </sheetData>
  <pageMargins left="0.25" right="0.25" top="0.75" bottom="0.75" header="0.3" footer="0.3"/>
  <pageSetup fitToHeight="0" orientation="landscape" r:id="rId1"/>
  <headerFooter alignWithMargins="0">
    <oddHeader>&amp;C&amp;"Times New Roman,Bold"&amp;12Atlantic County, NJ
CAD Functional Specifications&amp;R&amp;"Times New Roman,Bold"&amp;12&amp;A</oddHeader>
    <oddFooter>&amp;R&amp;"Times New Roman,Bold"Page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T40"/>
  <sheetViews>
    <sheetView tabSelected="1" zoomScaleNormal="100" workbookViewId="0">
      <selection activeCell="T5" sqref="T5"/>
    </sheetView>
  </sheetViews>
  <sheetFormatPr defaultColWidth="9.140625" defaultRowHeight="14.25" x14ac:dyDescent="0.2"/>
  <cols>
    <col min="1" max="1" width="9.140625" style="140" customWidth="1"/>
    <col min="2" max="2" width="2.7109375" style="140" customWidth="1"/>
    <col min="3" max="13" width="9.140625" style="140"/>
    <col min="14" max="14" width="7.28515625" style="140" customWidth="1"/>
    <col min="15" max="15" width="2" style="140" customWidth="1"/>
    <col min="16" max="16" width="5.5703125" style="140" customWidth="1"/>
    <col min="17" max="17" width="0.85546875" style="140" customWidth="1"/>
    <col min="18" max="16384" width="9.140625" style="140"/>
  </cols>
  <sheetData>
    <row r="2" spans="3:20" x14ac:dyDescent="0.2">
      <c r="C2" s="250" t="s">
        <v>5087</v>
      </c>
      <c r="L2" s="561"/>
      <c r="M2" s="561"/>
      <c r="N2" s="561"/>
      <c r="O2" s="561"/>
      <c r="P2" s="561"/>
      <c r="Q2" s="561"/>
      <c r="R2" s="561"/>
      <c r="S2" s="561"/>
      <c r="T2" s="561"/>
    </row>
    <row r="3" spans="3:20" ht="15" x14ac:dyDescent="0.25">
      <c r="C3" s="562" t="s">
        <v>5088</v>
      </c>
      <c r="L3" s="561"/>
      <c r="M3" s="561"/>
      <c r="N3" s="561"/>
      <c r="O3" s="561"/>
      <c r="P3" s="561"/>
      <c r="Q3" s="561"/>
      <c r="R3" s="561"/>
      <c r="S3" s="561"/>
      <c r="T3" s="561"/>
    </row>
    <row r="4" spans="3:20" x14ac:dyDescent="0.2">
      <c r="C4" s="563" t="s">
        <v>5095</v>
      </c>
      <c r="L4" s="561"/>
      <c r="M4" s="561"/>
      <c r="N4" s="561"/>
      <c r="O4" s="561"/>
      <c r="P4" s="561"/>
      <c r="Q4" s="561"/>
      <c r="R4" s="561"/>
      <c r="S4" s="561"/>
      <c r="T4" s="561"/>
    </row>
    <row r="5" spans="3:20" x14ac:dyDescent="0.2">
      <c r="L5" s="561"/>
      <c r="M5" s="561"/>
      <c r="N5" s="561"/>
      <c r="O5" s="561"/>
      <c r="P5" s="561"/>
      <c r="Q5" s="561"/>
      <c r="R5" s="561"/>
      <c r="S5" s="561"/>
      <c r="T5" s="561"/>
    </row>
    <row r="6" spans="3:20" x14ac:dyDescent="0.2">
      <c r="L6" s="561"/>
      <c r="M6" s="561"/>
      <c r="N6" s="561"/>
      <c r="O6" s="561"/>
      <c r="P6" s="561"/>
      <c r="Q6" s="561"/>
      <c r="R6" s="561"/>
      <c r="S6" s="561"/>
      <c r="T6" s="561"/>
    </row>
    <row r="7" spans="3:20" x14ac:dyDescent="0.2">
      <c r="L7" s="561"/>
      <c r="M7" s="561"/>
      <c r="N7" s="561"/>
      <c r="O7" s="561"/>
      <c r="P7" s="561"/>
      <c r="Q7" s="561"/>
      <c r="R7" s="561"/>
      <c r="S7" s="561"/>
      <c r="T7" s="561"/>
    </row>
    <row r="8" spans="3:20" x14ac:dyDescent="0.2">
      <c r="L8" s="561"/>
      <c r="M8" s="561"/>
      <c r="N8" s="561"/>
      <c r="O8" s="561"/>
      <c r="P8" s="561"/>
      <c r="Q8" s="561"/>
      <c r="R8" s="561"/>
      <c r="S8" s="561"/>
      <c r="T8" s="561"/>
    </row>
    <row r="9" spans="3:20" x14ac:dyDescent="0.2">
      <c r="L9" s="561"/>
      <c r="M9" s="561"/>
      <c r="N9" s="561"/>
      <c r="O9" s="561"/>
      <c r="P9" s="561"/>
      <c r="Q9" s="561"/>
      <c r="R9" s="561"/>
      <c r="S9" s="561"/>
      <c r="T9" s="561"/>
    </row>
    <row r="10" spans="3:20" x14ac:dyDescent="0.2">
      <c r="L10" s="561"/>
      <c r="M10" s="561"/>
      <c r="N10" s="561"/>
      <c r="O10" s="561"/>
      <c r="P10" s="561"/>
      <c r="Q10" s="561"/>
      <c r="R10" s="561"/>
      <c r="S10" s="561"/>
      <c r="T10" s="561"/>
    </row>
    <row r="11" spans="3:20" x14ac:dyDescent="0.2">
      <c r="L11" s="561"/>
      <c r="M11" s="561"/>
      <c r="N11" s="561"/>
      <c r="O11" s="561"/>
      <c r="P11" s="561"/>
      <c r="Q11" s="561"/>
      <c r="R11" s="561"/>
      <c r="S11" s="561"/>
      <c r="T11" s="561"/>
    </row>
    <row r="12" spans="3:20" x14ac:dyDescent="0.2">
      <c r="L12" s="561"/>
      <c r="M12" s="561"/>
      <c r="N12" s="561"/>
      <c r="O12" s="561"/>
      <c r="P12" s="561"/>
      <c r="Q12" s="561"/>
      <c r="R12" s="561"/>
      <c r="S12" s="561"/>
      <c r="T12" s="561"/>
    </row>
    <row r="13" spans="3:20" x14ac:dyDescent="0.2">
      <c r="L13" s="561"/>
      <c r="M13" s="561"/>
      <c r="N13" s="561"/>
      <c r="O13" s="561"/>
      <c r="P13" s="561"/>
      <c r="Q13" s="561"/>
      <c r="R13" s="561"/>
      <c r="S13" s="561"/>
      <c r="T13" s="561"/>
    </row>
    <row r="14" spans="3:20" x14ac:dyDescent="0.2">
      <c r="L14" s="561"/>
      <c r="M14" s="561"/>
      <c r="N14" s="561"/>
      <c r="O14" s="561"/>
      <c r="P14" s="561"/>
      <c r="Q14" s="561"/>
      <c r="R14" s="561"/>
      <c r="S14" s="561"/>
      <c r="T14" s="561"/>
    </row>
    <row r="15" spans="3:20" x14ac:dyDescent="0.2">
      <c r="L15" s="561"/>
      <c r="M15" s="561"/>
      <c r="N15" s="561"/>
      <c r="O15" s="561"/>
      <c r="P15" s="561"/>
      <c r="Q15" s="561"/>
      <c r="R15" s="561"/>
      <c r="S15" s="561"/>
      <c r="T15" s="561"/>
    </row>
    <row r="16" spans="3:20" x14ac:dyDescent="0.2">
      <c r="L16" s="561"/>
      <c r="M16" s="561"/>
      <c r="N16" s="561"/>
      <c r="O16" s="561"/>
      <c r="P16" s="561"/>
      <c r="Q16" s="561"/>
      <c r="R16" s="561"/>
      <c r="S16" s="561"/>
      <c r="T16" s="561"/>
    </row>
    <row r="17" spans="12:20" x14ac:dyDescent="0.2">
      <c r="L17" s="561"/>
      <c r="M17" s="561"/>
      <c r="N17" s="561"/>
      <c r="O17" s="561"/>
      <c r="P17" s="561"/>
      <c r="Q17" s="561"/>
      <c r="R17" s="561"/>
      <c r="S17" s="561"/>
      <c r="T17" s="561"/>
    </row>
    <row r="18" spans="12:20" x14ac:dyDescent="0.2">
      <c r="L18" s="561"/>
      <c r="M18" s="561"/>
      <c r="N18" s="561"/>
      <c r="O18" s="561"/>
      <c r="P18" s="561"/>
      <c r="Q18" s="561"/>
      <c r="R18" s="561"/>
      <c r="S18" s="561"/>
      <c r="T18" s="561"/>
    </row>
    <row r="19" spans="12:20" x14ac:dyDescent="0.2">
      <c r="L19" s="561"/>
      <c r="M19" s="561"/>
      <c r="N19" s="561"/>
      <c r="O19" s="561"/>
      <c r="P19" s="561"/>
      <c r="Q19" s="561"/>
      <c r="R19" s="561"/>
      <c r="S19" s="561"/>
      <c r="T19" s="561"/>
    </row>
    <row r="20" spans="12:20" x14ac:dyDescent="0.2">
      <c r="L20" s="561"/>
      <c r="M20" s="561"/>
      <c r="N20" s="561"/>
      <c r="O20" s="561"/>
      <c r="P20" s="561"/>
      <c r="Q20" s="561"/>
      <c r="R20" s="561"/>
      <c r="S20" s="561"/>
      <c r="T20" s="561"/>
    </row>
    <row r="21" spans="12:20" x14ac:dyDescent="0.2">
      <c r="L21" s="561"/>
      <c r="M21" s="561"/>
      <c r="N21" s="561"/>
      <c r="O21" s="561"/>
      <c r="P21" s="561"/>
      <c r="Q21" s="561"/>
      <c r="R21" s="561"/>
      <c r="S21" s="561"/>
      <c r="T21" s="561"/>
    </row>
    <row r="22" spans="12:20" x14ac:dyDescent="0.2">
      <c r="L22" s="561"/>
      <c r="M22" s="561"/>
      <c r="N22" s="561"/>
      <c r="O22" s="561"/>
      <c r="P22" s="561"/>
      <c r="Q22" s="561"/>
      <c r="R22" s="561"/>
      <c r="S22" s="561"/>
      <c r="T22" s="561"/>
    </row>
    <row r="23" spans="12:20" x14ac:dyDescent="0.2">
      <c r="L23" s="561"/>
      <c r="M23" s="561"/>
      <c r="N23" s="561"/>
      <c r="O23" s="561"/>
      <c r="P23" s="561"/>
      <c r="Q23" s="561"/>
      <c r="R23" s="561"/>
      <c r="S23" s="561"/>
      <c r="T23" s="561"/>
    </row>
    <row r="24" spans="12:20" x14ac:dyDescent="0.2">
      <c r="L24" s="561"/>
      <c r="M24" s="561"/>
      <c r="N24" s="561"/>
      <c r="O24" s="561"/>
      <c r="P24" s="561"/>
      <c r="Q24" s="561"/>
      <c r="R24" s="561"/>
      <c r="S24" s="561"/>
      <c r="T24" s="561"/>
    </row>
    <row r="25" spans="12:20" x14ac:dyDescent="0.2">
      <c r="L25" s="561"/>
      <c r="M25" s="561"/>
      <c r="N25" s="561"/>
      <c r="O25" s="561"/>
      <c r="P25" s="561"/>
      <c r="Q25" s="561"/>
      <c r="R25" s="561"/>
      <c r="S25" s="561"/>
      <c r="T25" s="561"/>
    </row>
    <row r="26" spans="12:20" x14ac:dyDescent="0.2">
      <c r="L26" s="561"/>
      <c r="M26" s="561"/>
      <c r="N26" s="561"/>
      <c r="O26" s="561"/>
      <c r="P26" s="561"/>
      <c r="Q26" s="561"/>
      <c r="R26" s="561"/>
      <c r="S26" s="561"/>
      <c r="T26" s="561"/>
    </row>
    <row r="27" spans="12:20" x14ac:dyDescent="0.2">
      <c r="L27" s="561"/>
      <c r="M27" s="561"/>
      <c r="N27" s="561"/>
      <c r="O27" s="561"/>
      <c r="P27" s="561"/>
      <c r="Q27" s="561"/>
      <c r="R27" s="561"/>
      <c r="S27" s="561"/>
      <c r="T27" s="561"/>
    </row>
    <row r="28" spans="12:20" x14ac:dyDescent="0.2">
      <c r="L28" s="561"/>
      <c r="M28" s="561"/>
      <c r="N28" s="561"/>
      <c r="O28" s="561"/>
      <c r="P28" s="561"/>
      <c r="Q28" s="561"/>
      <c r="R28" s="561"/>
      <c r="S28" s="561"/>
      <c r="T28" s="561"/>
    </row>
    <row r="29" spans="12:20" x14ac:dyDescent="0.2">
      <c r="L29" s="561"/>
      <c r="M29" s="561"/>
      <c r="N29" s="561"/>
      <c r="O29" s="561"/>
      <c r="P29" s="561"/>
      <c r="Q29" s="561"/>
      <c r="R29" s="561"/>
      <c r="S29" s="561"/>
      <c r="T29" s="561"/>
    </row>
    <row r="30" spans="12:20" x14ac:dyDescent="0.2">
      <c r="L30" s="561"/>
      <c r="M30" s="561"/>
      <c r="N30" s="561"/>
      <c r="O30" s="561"/>
      <c r="P30" s="561"/>
      <c r="Q30" s="561"/>
      <c r="R30" s="561"/>
      <c r="S30" s="561"/>
      <c r="T30" s="561"/>
    </row>
    <row r="31" spans="12:20" x14ac:dyDescent="0.2">
      <c r="L31" s="561"/>
      <c r="M31" s="561"/>
      <c r="N31" s="561"/>
      <c r="O31" s="561"/>
      <c r="P31" s="561"/>
      <c r="Q31" s="561"/>
      <c r="R31" s="561"/>
      <c r="S31" s="561"/>
      <c r="T31" s="561"/>
    </row>
    <row r="32" spans="12:20" x14ac:dyDescent="0.2">
      <c r="L32" s="561"/>
      <c r="M32" s="561"/>
      <c r="N32" s="561"/>
      <c r="O32" s="561"/>
      <c r="P32" s="561"/>
      <c r="Q32" s="561"/>
      <c r="R32" s="561"/>
      <c r="S32" s="561"/>
      <c r="T32" s="561"/>
    </row>
    <row r="33" spans="12:20" x14ac:dyDescent="0.2">
      <c r="L33" s="561"/>
      <c r="M33" s="561"/>
      <c r="N33" s="561"/>
      <c r="O33" s="561"/>
      <c r="P33" s="561"/>
      <c r="Q33" s="561"/>
      <c r="R33" s="561"/>
      <c r="S33" s="561"/>
      <c r="T33" s="561"/>
    </row>
    <row r="34" spans="12:20" x14ac:dyDescent="0.2">
      <c r="L34" s="561"/>
      <c r="M34" s="561"/>
      <c r="N34" s="561"/>
      <c r="O34" s="561"/>
      <c r="P34" s="561"/>
      <c r="Q34" s="561"/>
      <c r="R34" s="561"/>
      <c r="S34" s="561"/>
      <c r="T34" s="561"/>
    </row>
    <row r="35" spans="12:20" x14ac:dyDescent="0.2">
      <c r="L35" s="561"/>
      <c r="M35" s="561"/>
      <c r="N35" s="561"/>
      <c r="O35" s="561"/>
      <c r="P35" s="561"/>
      <c r="Q35" s="561"/>
      <c r="R35" s="561"/>
      <c r="S35" s="561"/>
      <c r="T35" s="561"/>
    </row>
    <row r="36" spans="12:20" x14ac:dyDescent="0.2">
      <c r="L36" s="561"/>
      <c r="M36" s="561"/>
      <c r="N36" s="561"/>
      <c r="O36" s="561"/>
      <c r="P36" s="561"/>
      <c r="Q36" s="561"/>
      <c r="R36" s="561"/>
      <c r="S36" s="561"/>
      <c r="T36" s="561"/>
    </row>
    <row r="37" spans="12:20" x14ac:dyDescent="0.2">
      <c r="L37" s="561"/>
      <c r="M37" s="561"/>
      <c r="N37" s="561"/>
      <c r="O37" s="561"/>
      <c r="P37" s="561"/>
      <c r="Q37" s="561"/>
      <c r="R37" s="561"/>
      <c r="S37" s="561"/>
      <c r="T37" s="561"/>
    </row>
    <row r="38" spans="12:20" x14ac:dyDescent="0.2">
      <c r="L38" s="561"/>
      <c r="M38" s="561"/>
      <c r="N38" s="561"/>
      <c r="O38" s="561"/>
      <c r="P38" s="561"/>
      <c r="Q38" s="561"/>
      <c r="R38" s="561"/>
      <c r="S38" s="561"/>
      <c r="T38" s="561"/>
    </row>
    <row r="39" spans="12:20" x14ac:dyDescent="0.2">
      <c r="L39" s="561"/>
      <c r="M39" s="561"/>
      <c r="N39" s="561"/>
      <c r="O39" s="561"/>
      <c r="P39" s="561"/>
      <c r="Q39" s="561"/>
      <c r="R39" s="561"/>
      <c r="S39" s="561"/>
      <c r="T39" s="561"/>
    </row>
    <row r="40" spans="12:20" x14ac:dyDescent="0.2">
      <c r="L40" s="561"/>
      <c r="M40" s="561"/>
      <c r="N40" s="561"/>
      <c r="O40" s="561"/>
      <c r="P40" s="561"/>
      <c r="Q40" s="561"/>
      <c r="R40" s="561"/>
      <c r="S40" s="561"/>
      <c r="T40" s="561"/>
    </row>
  </sheetData>
  <pageMargins left="0.45" right="0.45" top="0.75" bottom="1" header="0" footer="0.3"/>
  <pageSetup orientation="landscape" horizontalDpi="4294967293" r:id="rId1"/>
  <headerFooter>
    <oddFooter>&amp;L&amp;"Arial,Regular"&amp;10RFP for Computer Aided Dispatch Software, Hardware, and 
Implementation and Maintenance Services
CAD FUNCTIONAL AND TECHNICAL REQUIREMENTS&amp;C&amp;"Arial,Regular"&amp;10Instructions&amp;R&amp;P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L266"/>
  <sheetViews>
    <sheetView zoomScaleNormal="100" zoomScalePageLayoutView="90" workbookViewId="0">
      <pane ySplit="3" topLeftCell="A4" activePane="bottomLeft" state="frozen"/>
      <selection sqref="A1:C1048576"/>
      <selection pane="bottomLeft" activeCell="C5" sqref="C5"/>
    </sheetView>
  </sheetViews>
  <sheetFormatPr defaultColWidth="9.140625" defaultRowHeight="15" x14ac:dyDescent="0.25"/>
  <cols>
    <col min="1" max="1" width="11.7109375" style="564" customWidth="1"/>
    <col min="2" max="2" width="14.7109375" style="248" customWidth="1"/>
    <col min="3" max="3" width="65.7109375" style="249" customWidth="1"/>
    <col min="4" max="4" width="50.28515625" style="154" customWidth="1"/>
    <col min="5" max="5" width="6.5703125" style="155" hidden="1" customWidth="1"/>
    <col min="6" max="6" width="9.7109375" style="156" hidden="1" customWidth="1"/>
    <col min="7" max="7" width="25.140625" style="156" customWidth="1"/>
    <col min="8" max="8" width="9.140625" style="32" hidden="1" customWidth="1"/>
    <col min="9" max="9" width="7" style="33" hidden="1" customWidth="1"/>
    <col min="10" max="10" width="9" style="33" hidden="1" customWidth="1"/>
    <col min="11" max="11" width="0.5703125" style="33" hidden="1" customWidth="1"/>
    <col min="12" max="16" width="9.140625" style="33" customWidth="1"/>
    <col min="17" max="16384" width="9.140625" style="33"/>
  </cols>
  <sheetData>
    <row r="1" spans="1:11" ht="18.75" customHeight="1" x14ac:dyDescent="0.25">
      <c r="A1" s="585"/>
      <c r="B1" s="250" t="s">
        <v>5091</v>
      </c>
      <c r="C1" s="251"/>
    </row>
    <row r="2" spans="1:11" ht="139.5" customHeight="1" thickBot="1" x14ac:dyDescent="0.3">
      <c r="A2" s="585"/>
      <c r="B2" s="586" t="s">
        <v>5089</v>
      </c>
      <c r="C2" s="586"/>
      <c r="D2" s="586"/>
      <c r="E2" s="586"/>
      <c r="F2" s="586"/>
      <c r="G2" s="586"/>
    </row>
    <row r="3" spans="1:11" s="28" customFormat="1" ht="36" customHeight="1" thickBot="1" x14ac:dyDescent="0.3">
      <c r="A3" s="566" t="s">
        <v>451</v>
      </c>
      <c r="B3" s="566" t="s">
        <v>1658</v>
      </c>
      <c r="C3" s="566" t="s">
        <v>5090</v>
      </c>
      <c r="D3" s="567" t="str">
        <f>'Support Data'!A35</f>
        <v>Vendor Work Area</v>
      </c>
      <c r="E3" s="568" t="str">
        <f>'Support Data'!A34</f>
        <v>Existing Functionality</v>
      </c>
      <c r="F3" s="568" t="s">
        <v>1659</v>
      </c>
      <c r="G3" s="567" t="str">
        <f>'Support Data'!A48</f>
        <v>Availability</v>
      </c>
      <c r="H3" s="73" t="s">
        <v>3256</v>
      </c>
      <c r="I3" s="73" t="s">
        <v>3257</v>
      </c>
      <c r="J3" s="73" t="s">
        <v>3258</v>
      </c>
      <c r="K3" s="82" t="s">
        <v>453</v>
      </c>
    </row>
    <row r="4" spans="1:11" s="29" customFormat="1" x14ac:dyDescent="0.2">
      <c r="A4" s="157" t="s">
        <v>3016</v>
      </c>
      <c r="B4" s="158"/>
      <c r="C4" s="159"/>
      <c r="D4" s="160"/>
      <c r="E4" s="161"/>
      <c r="F4" s="161"/>
      <c r="G4" s="258"/>
      <c r="H4" s="29">
        <f>COUNTA(B5:B266)</f>
        <v>234</v>
      </c>
      <c r="K4" s="29">
        <f>SUM(K5:K266)</f>
        <v>0</v>
      </c>
    </row>
    <row r="5" spans="1:11" s="30" customFormat="1" ht="45" customHeight="1" x14ac:dyDescent="0.2">
      <c r="A5" s="162" t="s">
        <v>1812</v>
      </c>
      <c r="B5" s="163" t="s">
        <v>3041</v>
      </c>
      <c r="C5" s="164" t="s">
        <v>1673</v>
      </c>
      <c r="D5" s="165"/>
      <c r="E5" s="166"/>
      <c r="F5" s="167">
        <v>1</v>
      </c>
      <c r="G5" s="168" t="s">
        <v>4963</v>
      </c>
      <c r="H5" s="30">
        <f>COUNTIF(G:G,"=Select from Drop Down List")</f>
        <v>234</v>
      </c>
      <c r="I5" s="52">
        <f t="shared" ref="I5:I68" si="0">IF(NOT(ISBLANK($B5)),VLOOKUP($B5,specdata,2,FALSE),"")</f>
        <v>1</v>
      </c>
      <c r="J5" s="96">
        <f t="shared" ref="J5:J28" si="1">VLOOKUP(G5,AvailabilityData,2,FALSE)</f>
        <v>0</v>
      </c>
      <c r="K5" s="97">
        <f>I5*J5</f>
        <v>0</v>
      </c>
    </row>
    <row r="6" spans="1:11" s="30" customFormat="1" ht="30" customHeight="1" x14ac:dyDescent="0.2">
      <c r="A6" s="162" t="s">
        <v>2132</v>
      </c>
      <c r="B6" s="163" t="s">
        <v>3041</v>
      </c>
      <c r="C6" s="169" t="s">
        <v>1739</v>
      </c>
      <c r="D6" s="165"/>
      <c r="E6" s="166"/>
      <c r="F6" s="167">
        <v>1</v>
      </c>
      <c r="G6" s="168" t="s">
        <v>4963</v>
      </c>
      <c r="H6" s="30">
        <f>COUNTIF(G:G,"=Function Available")</f>
        <v>0</v>
      </c>
      <c r="I6" s="52">
        <f t="shared" si="0"/>
        <v>1</v>
      </c>
      <c r="J6" s="96">
        <f t="shared" si="1"/>
        <v>0</v>
      </c>
      <c r="K6" s="97">
        <f t="shared" ref="K6:K68" si="2">I6*J6</f>
        <v>0</v>
      </c>
    </row>
    <row r="7" spans="1:11" s="30" customFormat="1" ht="30" customHeight="1" x14ac:dyDescent="0.2">
      <c r="A7" s="162" t="s">
        <v>2133</v>
      </c>
      <c r="B7" s="163" t="s">
        <v>3041</v>
      </c>
      <c r="C7" s="169" t="s">
        <v>3890</v>
      </c>
      <c r="D7" s="165"/>
      <c r="E7" s="166"/>
      <c r="F7" s="167">
        <v>1</v>
      </c>
      <c r="G7" s="168" t="s">
        <v>4963</v>
      </c>
      <c r="H7" s="30">
        <f>COUNTIF(F:G,"=Function Not Available")</f>
        <v>0</v>
      </c>
      <c r="I7" s="52">
        <f t="shared" si="0"/>
        <v>1</v>
      </c>
      <c r="J7" s="96">
        <f t="shared" si="1"/>
        <v>0</v>
      </c>
      <c r="K7" s="97">
        <f t="shared" si="2"/>
        <v>0</v>
      </c>
    </row>
    <row r="8" spans="1:11" s="30" customFormat="1" ht="45" customHeight="1" x14ac:dyDescent="0.2">
      <c r="A8" s="162" t="s">
        <v>2134</v>
      </c>
      <c r="B8" s="163" t="s">
        <v>3041</v>
      </c>
      <c r="C8" s="164" t="s">
        <v>4996</v>
      </c>
      <c r="D8" s="165"/>
      <c r="E8" s="166"/>
      <c r="F8" s="167">
        <v>1</v>
      </c>
      <c r="G8" s="168" t="s">
        <v>4963</v>
      </c>
      <c r="H8" s="30">
        <f>COUNTIF(G:G,"=Exception")</f>
        <v>0</v>
      </c>
      <c r="I8" s="52">
        <f t="shared" si="0"/>
        <v>1</v>
      </c>
      <c r="J8" s="96">
        <f t="shared" si="1"/>
        <v>0</v>
      </c>
      <c r="K8" s="97">
        <f t="shared" si="2"/>
        <v>0</v>
      </c>
    </row>
    <row r="9" spans="1:11" s="30" customFormat="1" ht="30" customHeight="1" x14ac:dyDescent="0.2">
      <c r="A9" s="162" t="s">
        <v>2135</v>
      </c>
      <c r="B9" s="163" t="s">
        <v>3041</v>
      </c>
      <c r="C9" s="164" t="s">
        <v>1674</v>
      </c>
      <c r="D9" s="165"/>
      <c r="E9" s="166"/>
      <c r="F9" s="167">
        <v>1</v>
      </c>
      <c r="G9" s="168" t="s">
        <v>4963</v>
      </c>
      <c r="H9" s="85">
        <f>COUNTIFS(B:B,"=Highly Advantageous",G:G,"=Select from Drop Down List")</f>
        <v>0</v>
      </c>
      <c r="I9" s="52">
        <f t="shared" si="0"/>
        <v>1</v>
      </c>
      <c r="J9" s="96">
        <f t="shared" si="1"/>
        <v>0</v>
      </c>
      <c r="K9" s="97">
        <f t="shared" si="2"/>
        <v>0</v>
      </c>
    </row>
    <row r="10" spans="1:11" s="30" customFormat="1" ht="30" customHeight="1" x14ac:dyDescent="0.2">
      <c r="A10" s="162" t="s">
        <v>2136</v>
      </c>
      <c r="B10" s="163" t="s">
        <v>3041</v>
      </c>
      <c r="C10" s="164" t="s">
        <v>1675</v>
      </c>
      <c r="D10" s="165"/>
      <c r="E10" s="166"/>
      <c r="F10" s="167">
        <v>1</v>
      </c>
      <c r="G10" s="168" t="s">
        <v>4963</v>
      </c>
      <c r="H10" s="85">
        <f>COUNTIFS(B:B,"=Highly Advantageous",G:G,"=Function Available")</f>
        <v>0</v>
      </c>
      <c r="I10" s="52">
        <f t="shared" si="0"/>
        <v>1</v>
      </c>
      <c r="J10" s="96">
        <f t="shared" si="1"/>
        <v>0</v>
      </c>
      <c r="K10" s="97">
        <f t="shared" si="2"/>
        <v>0</v>
      </c>
    </row>
    <row r="11" spans="1:11" s="30" customFormat="1" ht="30" customHeight="1" x14ac:dyDescent="0.2">
      <c r="A11" s="162" t="s">
        <v>2137</v>
      </c>
      <c r="B11" s="163" t="s">
        <v>3041</v>
      </c>
      <c r="C11" s="164" t="s">
        <v>3305</v>
      </c>
      <c r="D11" s="165"/>
      <c r="E11" s="166"/>
      <c r="F11" s="167">
        <v>1</v>
      </c>
      <c r="G11" s="168" t="s">
        <v>4963</v>
      </c>
      <c r="H11" s="85">
        <f>COUNTIFS(B:B,"=Highly Advantageous",G:G,"=Function Not Available")</f>
        <v>0</v>
      </c>
      <c r="I11" s="52">
        <f t="shared" si="0"/>
        <v>1</v>
      </c>
      <c r="J11" s="96">
        <f t="shared" si="1"/>
        <v>0</v>
      </c>
      <c r="K11" s="97">
        <f t="shared" si="2"/>
        <v>0</v>
      </c>
    </row>
    <row r="12" spans="1:11" s="30" customFormat="1" ht="30" customHeight="1" x14ac:dyDescent="0.2">
      <c r="A12" s="162" t="s">
        <v>2138</v>
      </c>
      <c r="B12" s="163" t="s">
        <v>3041</v>
      </c>
      <c r="C12" s="164" t="s">
        <v>3306</v>
      </c>
      <c r="D12" s="165"/>
      <c r="E12" s="166"/>
      <c r="F12" s="167">
        <v>1</v>
      </c>
      <c r="G12" s="168" t="s">
        <v>4963</v>
      </c>
      <c r="H12" s="85">
        <f>COUNTIFS(B:B,"=Highly Advantageous",G:G,"=Exception")</f>
        <v>0</v>
      </c>
      <c r="I12" s="52">
        <f t="shared" si="0"/>
        <v>1</v>
      </c>
      <c r="J12" s="96">
        <f t="shared" si="1"/>
        <v>0</v>
      </c>
      <c r="K12" s="97">
        <f t="shared" si="2"/>
        <v>0</v>
      </c>
    </row>
    <row r="13" spans="1:11" s="30" customFormat="1" ht="30" customHeight="1" x14ac:dyDescent="0.2">
      <c r="A13" s="162" t="s">
        <v>2139</v>
      </c>
      <c r="B13" s="163" t="s">
        <v>3041</v>
      </c>
      <c r="C13" s="164" t="s">
        <v>3272</v>
      </c>
      <c r="D13" s="165"/>
      <c r="E13" s="166"/>
      <c r="F13" s="167">
        <v>1</v>
      </c>
      <c r="G13" s="168" t="s">
        <v>4963</v>
      </c>
      <c r="H13" s="86">
        <f>COUNTIFS(B:B,"=Advantageous",G:G,"=Select from Drop Down List")</f>
        <v>234</v>
      </c>
      <c r="I13" s="52">
        <f t="shared" si="0"/>
        <v>1</v>
      </c>
      <c r="J13" s="96">
        <f t="shared" si="1"/>
        <v>0</v>
      </c>
      <c r="K13" s="97">
        <f t="shared" si="2"/>
        <v>0</v>
      </c>
    </row>
    <row r="14" spans="1:11" s="30" customFormat="1" ht="30" customHeight="1" x14ac:dyDescent="0.2">
      <c r="A14" s="162" t="s">
        <v>2140</v>
      </c>
      <c r="B14" s="163" t="s">
        <v>3041</v>
      </c>
      <c r="C14" s="164" t="s">
        <v>1676</v>
      </c>
      <c r="D14" s="165"/>
      <c r="E14" s="166"/>
      <c r="F14" s="167">
        <v>1</v>
      </c>
      <c r="G14" s="168" t="s">
        <v>4963</v>
      </c>
      <c r="H14" s="86">
        <f>COUNTIFS(B:B,"=Advantageous",G:G,"=Function Available")</f>
        <v>0</v>
      </c>
      <c r="I14" s="52">
        <f t="shared" si="0"/>
        <v>1</v>
      </c>
      <c r="J14" s="96">
        <f t="shared" si="1"/>
        <v>0</v>
      </c>
      <c r="K14" s="97">
        <f t="shared" si="2"/>
        <v>0</v>
      </c>
    </row>
    <row r="15" spans="1:11" s="30" customFormat="1" ht="30" customHeight="1" x14ac:dyDescent="0.2">
      <c r="A15" s="162" t="s">
        <v>2141</v>
      </c>
      <c r="B15" s="163" t="s">
        <v>3041</v>
      </c>
      <c r="C15" s="164" t="s">
        <v>1677</v>
      </c>
      <c r="D15" s="165"/>
      <c r="E15" s="166"/>
      <c r="F15" s="167">
        <v>1</v>
      </c>
      <c r="G15" s="168" t="s">
        <v>4963</v>
      </c>
      <c r="H15" s="86">
        <f>COUNTIFS(B:B,"=Advantageous",G:G,"=Function Not Available")</f>
        <v>0</v>
      </c>
      <c r="I15" s="52">
        <f t="shared" si="0"/>
        <v>1</v>
      </c>
      <c r="J15" s="96">
        <f t="shared" si="1"/>
        <v>0</v>
      </c>
      <c r="K15" s="97">
        <f t="shared" si="2"/>
        <v>0</v>
      </c>
    </row>
    <row r="16" spans="1:11" s="30" customFormat="1" ht="30" customHeight="1" x14ac:dyDescent="0.2">
      <c r="A16" s="162" t="s">
        <v>2142</v>
      </c>
      <c r="B16" s="163" t="s">
        <v>3041</v>
      </c>
      <c r="C16" s="164" t="s">
        <v>1678</v>
      </c>
      <c r="D16" s="165"/>
      <c r="E16" s="166"/>
      <c r="F16" s="167">
        <v>1</v>
      </c>
      <c r="G16" s="168" t="s">
        <v>4963</v>
      </c>
      <c r="H16" s="86">
        <f>COUNTIFS(B:B,"=Advantageous",G:G,"=Exception")</f>
        <v>0</v>
      </c>
      <c r="I16" s="52">
        <f t="shared" si="0"/>
        <v>1</v>
      </c>
      <c r="J16" s="96">
        <f t="shared" si="1"/>
        <v>0</v>
      </c>
      <c r="K16" s="97">
        <f t="shared" si="2"/>
        <v>0</v>
      </c>
    </row>
    <row r="17" spans="1:11" s="30" customFormat="1" ht="30" customHeight="1" x14ac:dyDescent="0.25">
      <c r="A17" s="162" t="s">
        <v>2143</v>
      </c>
      <c r="B17" s="163" t="s">
        <v>3041</v>
      </c>
      <c r="C17" s="164" t="s">
        <v>3273</v>
      </c>
      <c r="D17" s="165"/>
      <c r="E17" s="166"/>
      <c r="F17" s="167">
        <v>1</v>
      </c>
      <c r="G17" s="168" t="s">
        <v>4963</v>
      </c>
      <c r="H17" s="27"/>
      <c r="I17" s="52">
        <f t="shared" si="0"/>
        <v>1</v>
      </c>
      <c r="J17" s="96">
        <f t="shared" si="1"/>
        <v>0</v>
      </c>
      <c r="K17" s="97">
        <f t="shared" si="2"/>
        <v>0</v>
      </c>
    </row>
    <row r="18" spans="1:11" s="30" customFormat="1" ht="30" customHeight="1" x14ac:dyDescent="0.25">
      <c r="A18" s="162" t="s">
        <v>1813</v>
      </c>
      <c r="B18" s="163" t="s">
        <v>3041</v>
      </c>
      <c r="C18" s="164" t="s">
        <v>3891</v>
      </c>
      <c r="D18" s="165"/>
      <c r="E18" s="166"/>
      <c r="F18" s="167">
        <v>1</v>
      </c>
      <c r="G18" s="168" t="s">
        <v>4963</v>
      </c>
      <c r="H18" s="27"/>
      <c r="I18" s="52">
        <f t="shared" si="0"/>
        <v>1</v>
      </c>
      <c r="J18" s="96">
        <f t="shared" si="1"/>
        <v>0</v>
      </c>
      <c r="K18" s="97">
        <f t="shared" si="2"/>
        <v>0</v>
      </c>
    </row>
    <row r="19" spans="1:11" s="30" customFormat="1" ht="30" customHeight="1" x14ac:dyDescent="0.25">
      <c r="A19" s="162" t="s">
        <v>1814</v>
      </c>
      <c r="B19" s="163" t="s">
        <v>3041</v>
      </c>
      <c r="C19" s="164" t="s">
        <v>197</v>
      </c>
      <c r="D19" s="165"/>
      <c r="E19" s="166"/>
      <c r="F19" s="167">
        <v>1</v>
      </c>
      <c r="G19" s="168" t="s">
        <v>4963</v>
      </c>
      <c r="H19" s="27"/>
      <c r="I19" s="52">
        <f t="shared" si="0"/>
        <v>1</v>
      </c>
      <c r="J19" s="96">
        <f t="shared" si="1"/>
        <v>0</v>
      </c>
      <c r="K19" s="97">
        <f t="shared" si="2"/>
        <v>0</v>
      </c>
    </row>
    <row r="20" spans="1:11" s="30" customFormat="1" ht="30" customHeight="1" x14ac:dyDescent="0.25">
      <c r="A20" s="162" t="s">
        <v>1815</v>
      </c>
      <c r="B20" s="163" t="s">
        <v>3041</v>
      </c>
      <c r="C20" s="164" t="s">
        <v>1679</v>
      </c>
      <c r="D20" s="165"/>
      <c r="E20" s="166"/>
      <c r="F20" s="167">
        <v>1</v>
      </c>
      <c r="G20" s="168" t="s">
        <v>4963</v>
      </c>
      <c r="H20" s="27"/>
      <c r="I20" s="52">
        <f t="shared" si="0"/>
        <v>1</v>
      </c>
      <c r="J20" s="96">
        <f t="shared" si="1"/>
        <v>0</v>
      </c>
      <c r="K20" s="97">
        <f t="shared" si="2"/>
        <v>0</v>
      </c>
    </row>
    <row r="21" spans="1:11" s="30" customFormat="1" ht="30" customHeight="1" x14ac:dyDescent="0.25">
      <c r="A21" s="162" t="s">
        <v>1816</v>
      </c>
      <c r="B21" s="163" t="s">
        <v>3041</v>
      </c>
      <c r="C21" s="164" t="s">
        <v>1680</v>
      </c>
      <c r="D21" s="165"/>
      <c r="E21" s="166"/>
      <c r="F21" s="167">
        <v>1</v>
      </c>
      <c r="G21" s="168" t="s">
        <v>4963</v>
      </c>
      <c r="H21" s="27"/>
      <c r="I21" s="52">
        <f t="shared" si="0"/>
        <v>1</v>
      </c>
      <c r="J21" s="96">
        <f t="shared" si="1"/>
        <v>0</v>
      </c>
      <c r="K21" s="97">
        <f t="shared" si="2"/>
        <v>0</v>
      </c>
    </row>
    <row r="22" spans="1:11" s="30" customFormat="1" ht="45" customHeight="1" x14ac:dyDescent="0.25">
      <c r="A22" s="162" t="s">
        <v>1817</v>
      </c>
      <c r="B22" s="163" t="s">
        <v>3041</v>
      </c>
      <c r="C22" s="164" t="s">
        <v>198</v>
      </c>
      <c r="D22" s="165"/>
      <c r="E22" s="166"/>
      <c r="F22" s="167">
        <v>1</v>
      </c>
      <c r="G22" s="168" t="s">
        <v>4963</v>
      </c>
      <c r="H22" s="27"/>
      <c r="I22" s="52">
        <f t="shared" si="0"/>
        <v>1</v>
      </c>
      <c r="J22" s="96">
        <f t="shared" si="1"/>
        <v>0</v>
      </c>
      <c r="K22" s="97">
        <f t="shared" si="2"/>
        <v>0</v>
      </c>
    </row>
    <row r="23" spans="1:11" s="30" customFormat="1" ht="30" customHeight="1" x14ac:dyDescent="0.25">
      <c r="A23" s="162" t="s">
        <v>1818</v>
      </c>
      <c r="B23" s="163" t="s">
        <v>3041</v>
      </c>
      <c r="C23" s="164" t="s">
        <v>4407</v>
      </c>
      <c r="D23" s="142"/>
      <c r="E23" s="166"/>
      <c r="F23" s="167">
        <v>1</v>
      </c>
      <c r="G23" s="168" t="s">
        <v>4963</v>
      </c>
      <c r="H23" s="27"/>
      <c r="I23" s="52">
        <f t="shared" si="0"/>
        <v>1</v>
      </c>
      <c r="J23" s="96">
        <f t="shared" si="1"/>
        <v>0</v>
      </c>
      <c r="K23" s="97">
        <f t="shared" si="2"/>
        <v>0</v>
      </c>
    </row>
    <row r="24" spans="1:11" s="30" customFormat="1" ht="30" customHeight="1" x14ac:dyDescent="0.25">
      <c r="A24" s="162" t="s">
        <v>1819</v>
      </c>
      <c r="B24" s="163" t="s">
        <v>3041</v>
      </c>
      <c r="C24" s="164" t="s">
        <v>4408</v>
      </c>
      <c r="D24" s="142"/>
      <c r="E24" s="166"/>
      <c r="F24" s="167">
        <v>1</v>
      </c>
      <c r="G24" s="168" t="s">
        <v>4963</v>
      </c>
      <c r="H24" s="27"/>
      <c r="I24" s="52">
        <f t="shared" si="0"/>
        <v>1</v>
      </c>
      <c r="J24" s="96">
        <f t="shared" si="1"/>
        <v>0</v>
      </c>
      <c r="K24" s="97">
        <f t="shared" si="2"/>
        <v>0</v>
      </c>
    </row>
    <row r="25" spans="1:11" s="30" customFormat="1" ht="45" customHeight="1" x14ac:dyDescent="0.25">
      <c r="A25" s="162" t="s">
        <v>1820</v>
      </c>
      <c r="B25" s="163" t="s">
        <v>3041</v>
      </c>
      <c r="C25" s="164" t="s">
        <v>1696</v>
      </c>
      <c r="D25" s="142"/>
      <c r="E25" s="166"/>
      <c r="F25" s="167">
        <v>1</v>
      </c>
      <c r="G25" s="168" t="s">
        <v>4963</v>
      </c>
      <c r="H25" s="27"/>
      <c r="I25" s="52">
        <f t="shared" si="0"/>
        <v>1</v>
      </c>
      <c r="J25" s="96">
        <f t="shared" si="1"/>
        <v>0</v>
      </c>
      <c r="K25" s="97">
        <f t="shared" si="2"/>
        <v>0</v>
      </c>
    </row>
    <row r="26" spans="1:11" s="30" customFormat="1" ht="33.75" customHeight="1" x14ac:dyDescent="0.25">
      <c r="A26" s="162" t="s">
        <v>1821</v>
      </c>
      <c r="B26" s="163" t="s">
        <v>3041</v>
      </c>
      <c r="C26" s="164" t="s">
        <v>2824</v>
      </c>
      <c r="D26" s="142"/>
      <c r="E26" s="166"/>
      <c r="F26" s="167">
        <v>1</v>
      </c>
      <c r="G26" s="168" t="s">
        <v>4963</v>
      </c>
      <c r="H26" s="27"/>
      <c r="I26" s="52">
        <f t="shared" si="0"/>
        <v>1</v>
      </c>
      <c r="J26" s="96">
        <f t="shared" si="1"/>
        <v>0</v>
      </c>
      <c r="K26" s="97">
        <f t="shared" si="2"/>
        <v>0</v>
      </c>
    </row>
    <row r="27" spans="1:11" s="30" customFormat="1" ht="33.75" customHeight="1" x14ac:dyDescent="0.25">
      <c r="A27" s="162" t="s">
        <v>1822</v>
      </c>
      <c r="B27" s="163" t="s">
        <v>3041</v>
      </c>
      <c r="C27" s="164" t="s">
        <v>3307</v>
      </c>
      <c r="D27" s="142"/>
      <c r="E27" s="166"/>
      <c r="F27" s="167">
        <v>1</v>
      </c>
      <c r="G27" s="168" t="s">
        <v>4963</v>
      </c>
      <c r="H27" s="27"/>
      <c r="I27" s="52">
        <f t="shared" si="0"/>
        <v>1</v>
      </c>
      <c r="J27" s="96">
        <f t="shared" si="1"/>
        <v>0</v>
      </c>
      <c r="K27" s="97">
        <f t="shared" si="2"/>
        <v>0</v>
      </c>
    </row>
    <row r="28" spans="1:11" s="30" customFormat="1" ht="33.75" customHeight="1" x14ac:dyDescent="0.25">
      <c r="A28" s="162" t="s">
        <v>2144</v>
      </c>
      <c r="B28" s="163" t="s">
        <v>3041</v>
      </c>
      <c r="C28" s="164" t="s">
        <v>4409</v>
      </c>
      <c r="D28" s="170"/>
      <c r="E28" s="171"/>
      <c r="F28" s="167">
        <v>1</v>
      </c>
      <c r="G28" s="168" t="s">
        <v>4963</v>
      </c>
      <c r="H28" s="27"/>
      <c r="I28" s="52">
        <f t="shared" si="0"/>
        <v>1</v>
      </c>
      <c r="J28" s="96">
        <f t="shared" si="1"/>
        <v>0</v>
      </c>
      <c r="K28" s="97">
        <f t="shared" si="2"/>
        <v>0</v>
      </c>
    </row>
    <row r="29" spans="1:11" s="30" customFormat="1" ht="15.75" x14ac:dyDescent="0.25">
      <c r="A29" s="172" t="s">
        <v>3018</v>
      </c>
      <c r="B29" s="173"/>
      <c r="C29" s="173"/>
      <c r="D29" s="174"/>
      <c r="E29" s="175"/>
      <c r="F29" s="176"/>
      <c r="G29" s="253"/>
      <c r="H29" s="27"/>
      <c r="I29" s="52"/>
      <c r="J29" s="96"/>
      <c r="K29" s="97"/>
    </row>
    <row r="30" spans="1:11" s="30" customFormat="1" ht="39.6" customHeight="1" x14ac:dyDescent="0.25">
      <c r="A30" s="162" t="s">
        <v>2145</v>
      </c>
      <c r="B30" s="163" t="s">
        <v>3041</v>
      </c>
      <c r="C30" s="164" t="s">
        <v>3863</v>
      </c>
      <c r="D30" s="177"/>
      <c r="E30" s="171"/>
      <c r="F30" s="167">
        <v>1</v>
      </c>
      <c r="G30" s="168" t="s">
        <v>4963</v>
      </c>
      <c r="H30" s="27"/>
      <c r="I30" s="52">
        <f t="shared" si="0"/>
        <v>1</v>
      </c>
      <c r="J30" s="96">
        <f>VLOOKUP(G30,AvailabilityData,2,FALSE)</f>
        <v>0</v>
      </c>
      <c r="K30" s="97">
        <f t="shared" si="2"/>
        <v>0</v>
      </c>
    </row>
    <row r="31" spans="1:11" s="30" customFormat="1" ht="39.6" customHeight="1" x14ac:dyDescent="0.25">
      <c r="A31" s="162" t="s">
        <v>1823</v>
      </c>
      <c r="B31" s="163" t="s">
        <v>3041</v>
      </c>
      <c r="C31" s="169" t="s">
        <v>4150</v>
      </c>
      <c r="D31" s="142"/>
      <c r="E31" s="171"/>
      <c r="F31" s="167">
        <v>1</v>
      </c>
      <c r="G31" s="168" t="s">
        <v>4963</v>
      </c>
      <c r="H31" s="27"/>
      <c r="I31" s="52">
        <f t="shared" si="0"/>
        <v>1</v>
      </c>
      <c r="J31" s="96">
        <f>VLOOKUP(G31,AvailabilityData,2,FALSE)</f>
        <v>0</v>
      </c>
      <c r="K31" s="97">
        <f t="shared" si="2"/>
        <v>0</v>
      </c>
    </row>
    <row r="32" spans="1:11" s="30" customFormat="1" ht="15" customHeight="1" x14ac:dyDescent="0.25">
      <c r="A32" s="178"/>
      <c r="B32" s="179"/>
      <c r="C32" s="180" t="s">
        <v>4151</v>
      </c>
      <c r="D32" s="181"/>
      <c r="E32" s="175"/>
      <c r="F32" s="182"/>
      <c r="G32" s="252"/>
      <c r="H32" s="27"/>
      <c r="I32" s="52"/>
      <c r="J32" s="96"/>
      <c r="K32" s="97"/>
    </row>
    <row r="33" spans="1:11" s="30" customFormat="1" ht="30" customHeight="1" x14ac:dyDescent="0.25">
      <c r="A33" s="162" t="s">
        <v>1824</v>
      </c>
      <c r="B33" s="163" t="s">
        <v>3041</v>
      </c>
      <c r="C33" s="183" t="s">
        <v>4152</v>
      </c>
      <c r="D33" s="142"/>
      <c r="E33" s="171"/>
      <c r="F33" s="167">
        <v>1</v>
      </c>
      <c r="G33" s="168" t="s">
        <v>4963</v>
      </c>
      <c r="H33" s="27"/>
      <c r="I33" s="52">
        <f t="shared" si="0"/>
        <v>1</v>
      </c>
      <c r="J33" s="96">
        <f t="shared" ref="J33:J54" si="3">VLOOKUP(G33,AvailabilityData,2,FALSE)</f>
        <v>0</v>
      </c>
      <c r="K33" s="97">
        <f t="shared" si="2"/>
        <v>0</v>
      </c>
    </row>
    <row r="34" spans="1:11" s="30" customFormat="1" ht="30" customHeight="1" x14ac:dyDescent="0.25">
      <c r="A34" s="162" t="s">
        <v>1825</v>
      </c>
      <c r="B34" s="163" t="s">
        <v>3041</v>
      </c>
      <c r="C34" s="183" t="s">
        <v>4149</v>
      </c>
      <c r="D34" s="142"/>
      <c r="E34" s="171"/>
      <c r="F34" s="167">
        <v>1</v>
      </c>
      <c r="G34" s="168" t="s">
        <v>4963</v>
      </c>
      <c r="H34" s="27"/>
      <c r="I34" s="52">
        <f t="shared" si="0"/>
        <v>1</v>
      </c>
      <c r="J34" s="96">
        <f t="shared" si="3"/>
        <v>0</v>
      </c>
      <c r="K34" s="97">
        <f t="shared" si="2"/>
        <v>0</v>
      </c>
    </row>
    <row r="35" spans="1:11" s="30" customFormat="1" ht="30" customHeight="1" x14ac:dyDescent="0.25">
      <c r="A35" s="162" t="s">
        <v>2146</v>
      </c>
      <c r="B35" s="163" t="s">
        <v>3041</v>
      </c>
      <c r="C35" s="183" t="s">
        <v>3367</v>
      </c>
      <c r="D35" s="142"/>
      <c r="E35" s="171"/>
      <c r="F35" s="167">
        <v>1</v>
      </c>
      <c r="G35" s="168" t="s">
        <v>4963</v>
      </c>
      <c r="H35" s="27"/>
      <c r="I35" s="52">
        <f t="shared" si="0"/>
        <v>1</v>
      </c>
      <c r="J35" s="96">
        <f t="shared" si="3"/>
        <v>0</v>
      </c>
      <c r="K35" s="97">
        <f t="shared" si="2"/>
        <v>0</v>
      </c>
    </row>
    <row r="36" spans="1:11" s="30" customFormat="1" ht="30" customHeight="1" x14ac:dyDescent="0.25">
      <c r="A36" s="162" t="s">
        <v>1826</v>
      </c>
      <c r="B36" s="163" t="s">
        <v>3041</v>
      </c>
      <c r="C36" s="183" t="s">
        <v>4153</v>
      </c>
      <c r="D36" s="142"/>
      <c r="E36" s="171"/>
      <c r="F36" s="167">
        <v>1</v>
      </c>
      <c r="G36" s="168" t="s">
        <v>4963</v>
      </c>
      <c r="H36" s="27"/>
      <c r="I36" s="52">
        <f t="shared" si="0"/>
        <v>1</v>
      </c>
      <c r="J36" s="96">
        <f t="shared" si="3"/>
        <v>0</v>
      </c>
      <c r="K36" s="97">
        <f t="shared" si="2"/>
        <v>0</v>
      </c>
    </row>
    <row r="37" spans="1:11" s="30" customFormat="1" ht="30" customHeight="1" x14ac:dyDescent="0.25">
      <c r="A37" s="162" t="s">
        <v>1827</v>
      </c>
      <c r="B37" s="163" t="s">
        <v>3041</v>
      </c>
      <c r="C37" s="183" t="s">
        <v>4154</v>
      </c>
      <c r="D37" s="142"/>
      <c r="E37" s="171"/>
      <c r="F37" s="167">
        <v>1</v>
      </c>
      <c r="G37" s="168" t="s">
        <v>4963</v>
      </c>
      <c r="H37" s="27"/>
      <c r="I37" s="52">
        <f t="shared" si="0"/>
        <v>1</v>
      </c>
      <c r="J37" s="96">
        <f t="shared" si="3"/>
        <v>0</v>
      </c>
      <c r="K37" s="97">
        <f t="shared" si="2"/>
        <v>0</v>
      </c>
    </row>
    <row r="38" spans="1:11" s="30" customFormat="1" ht="30" customHeight="1" x14ac:dyDescent="0.25">
      <c r="A38" s="162" t="s">
        <v>1828</v>
      </c>
      <c r="B38" s="163" t="s">
        <v>3041</v>
      </c>
      <c r="C38" s="183" t="s">
        <v>4148</v>
      </c>
      <c r="D38" s="142"/>
      <c r="E38" s="171"/>
      <c r="F38" s="167">
        <v>1</v>
      </c>
      <c r="G38" s="168" t="s">
        <v>4963</v>
      </c>
      <c r="H38" s="27"/>
      <c r="I38" s="52">
        <f t="shared" si="0"/>
        <v>1</v>
      </c>
      <c r="J38" s="96">
        <f t="shared" si="3"/>
        <v>0</v>
      </c>
      <c r="K38" s="97">
        <f t="shared" si="2"/>
        <v>0</v>
      </c>
    </row>
    <row r="39" spans="1:11" s="30" customFormat="1" ht="44.25" customHeight="1" x14ac:dyDescent="0.25">
      <c r="A39" s="162" t="s">
        <v>2147</v>
      </c>
      <c r="B39" s="163" t="s">
        <v>3041</v>
      </c>
      <c r="C39" s="164" t="s">
        <v>4842</v>
      </c>
      <c r="D39" s="177"/>
      <c r="E39" s="171"/>
      <c r="F39" s="167">
        <v>1</v>
      </c>
      <c r="G39" s="168" t="s">
        <v>4963</v>
      </c>
      <c r="H39" s="27"/>
      <c r="I39" s="52">
        <f t="shared" si="0"/>
        <v>1</v>
      </c>
      <c r="J39" s="96">
        <f t="shared" si="3"/>
        <v>0</v>
      </c>
      <c r="K39" s="97">
        <f t="shared" si="2"/>
        <v>0</v>
      </c>
    </row>
    <row r="40" spans="1:11" s="30" customFormat="1" ht="58.5" customHeight="1" x14ac:dyDescent="0.25">
      <c r="A40" s="162" t="s">
        <v>2148</v>
      </c>
      <c r="B40" s="163" t="s">
        <v>3041</v>
      </c>
      <c r="C40" s="164" t="s">
        <v>4410</v>
      </c>
      <c r="D40" s="142"/>
      <c r="E40" s="171"/>
      <c r="F40" s="167">
        <v>1</v>
      </c>
      <c r="G40" s="168" t="s">
        <v>4963</v>
      </c>
      <c r="H40" s="27"/>
      <c r="I40" s="52">
        <f t="shared" si="0"/>
        <v>1</v>
      </c>
      <c r="J40" s="96">
        <f t="shared" si="3"/>
        <v>0</v>
      </c>
      <c r="K40" s="97">
        <f t="shared" si="2"/>
        <v>0</v>
      </c>
    </row>
    <row r="41" spans="1:11" s="30" customFormat="1" ht="45" customHeight="1" x14ac:dyDescent="0.25">
      <c r="A41" s="162" t="s">
        <v>2149</v>
      </c>
      <c r="B41" s="163" t="s">
        <v>3041</v>
      </c>
      <c r="C41" s="164" t="s">
        <v>3282</v>
      </c>
      <c r="D41" s="142"/>
      <c r="E41" s="171"/>
      <c r="F41" s="167">
        <v>1</v>
      </c>
      <c r="G41" s="168" t="s">
        <v>4963</v>
      </c>
      <c r="H41" s="27"/>
      <c r="I41" s="52">
        <f t="shared" si="0"/>
        <v>1</v>
      </c>
      <c r="J41" s="96">
        <f t="shared" si="3"/>
        <v>0</v>
      </c>
      <c r="K41" s="97">
        <f t="shared" si="2"/>
        <v>0</v>
      </c>
    </row>
    <row r="42" spans="1:11" s="30" customFormat="1" ht="45" customHeight="1" x14ac:dyDescent="0.25">
      <c r="A42" s="162" t="s">
        <v>1829</v>
      </c>
      <c r="B42" s="163" t="s">
        <v>3041</v>
      </c>
      <c r="C42" s="164" t="s">
        <v>4411</v>
      </c>
      <c r="D42" s="142"/>
      <c r="E42" s="171"/>
      <c r="F42" s="167">
        <v>1</v>
      </c>
      <c r="G42" s="168" t="s">
        <v>4963</v>
      </c>
      <c r="H42" s="27"/>
      <c r="I42" s="52">
        <f t="shared" si="0"/>
        <v>1</v>
      </c>
      <c r="J42" s="96">
        <f t="shared" si="3"/>
        <v>0</v>
      </c>
      <c r="K42" s="97">
        <f t="shared" si="2"/>
        <v>0</v>
      </c>
    </row>
    <row r="43" spans="1:11" s="30" customFormat="1" ht="45" customHeight="1" x14ac:dyDescent="0.25">
      <c r="A43" s="162" t="s">
        <v>1830</v>
      </c>
      <c r="B43" s="163" t="s">
        <v>3041</v>
      </c>
      <c r="C43" s="164" t="s">
        <v>4412</v>
      </c>
      <c r="D43" s="142"/>
      <c r="E43" s="171"/>
      <c r="F43" s="167">
        <v>1</v>
      </c>
      <c r="G43" s="168" t="s">
        <v>4963</v>
      </c>
      <c r="H43" s="27"/>
      <c r="I43" s="52">
        <f t="shared" si="0"/>
        <v>1</v>
      </c>
      <c r="J43" s="96">
        <f t="shared" si="3"/>
        <v>0</v>
      </c>
      <c r="K43" s="97">
        <f t="shared" si="2"/>
        <v>0</v>
      </c>
    </row>
    <row r="44" spans="1:11" s="30" customFormat="1" ht="45" customHeight="1" x14ac:dyDescent="0.25">
      <c r="A44" s="162" t="s">
        <v>1831</v>
      </c>
      <c r="B44" s="163" t="s">
        <v>3041</v>
      </c>
      <c r="C44" s="164" t="s">
        <v>4413</v>
      </c>
      <c r="D44" s="142"/>
      <c r="E44" s="171"/>
      <c r="F44" s="167">
        <v>1</v>
      </c>
      <c r="G44" s="168" t="s">
        <v>4963</v>
      </c>
      <c r="H44" s="27"/>
      <c r="I44" s="52">
        <f t="shared" si="0"/>
        <v>1</v>
      </c>
      <c r="J44" s="96">
        <f t="shared" si="3"/>
        <v>0</v>
      </c>
      <c r="K44" s="97">
        <f t="shared" si="2"/>
        <v>0</v>
      </c>
    </row>
    <row r="45" spans="1:11" s="30" customFormat="1" ht="30" customHeight="1" x14ac:dyDescent="0.25">
      <c r="A45" s="162" t="s">
        <v>1832</v>
      </c>
      <c r="B45" s="163" t="s">
        <v>3041</v>
      </c>
      <c r="C45" s="164" t="s">
        <v>4414</v>
      </c>
      <c r="D45" s="142"/>
      <c r="E45" s="171"/>
      <c r="F45" s="167">
        <v>1</v>
      </c>
      <c r="G45" s="168" t="s">
        <v>4963</v>
      </c>
      <c r="H45" s="27"/>
      <c r="I45" s="52">
        <f t="shared" si="0"/>
        <v>1</v>
      </c>
      <c r="J45" s="96">
        <f t="shared" si="3"/>
        <v>0</v>
      </c>
      <c r="K45" s="97">
        <f t="shared" si="2"/>
        <v>0</v>
      </c>
    </row>
    <row r="46" spans="1:11" s="30" customFormat="1" ht="30" customHeight="1" x14ac:dyDescent="0.25">
      <c r="A46" s="162" t="s">
        <v>1833</v>
      </c>
      <c r="B46" s="163" t="s">
        <v>3041</v>
      </c>
      <c r="C46" s="164" t="s">
        <v>2571</v>
      </c>
      <c r="D46" s="142"/>
      <c r="E46" s="171"/>
      <c r="F46" s="167">
        <v>1</v>
      </c>
      <c r="G46" s="168" t="s">
        <v>4963</v>
      </c>
      <c r="H46" s="27"/>
      <c r="I46" s="52">
        <f t="shared" si="0"/>
        <v>1</v>
      </c>
      <c r="J46" s="96">
        <f t="shared" si="3"/>
        <v>0</v>
      </c>
      <c r="K46" s="97">
        <f t="shared" si="2"/>
        <v>0</v>
      </c>
    </row>
    <row r="47" spans="1:11" s="30" customFormat="1" ht="30" customHeight="1" x14ac:dyDescent="0.25">
      <c r="A47" s="162" t="s">
        <v>1834</v>
      </c>
      <c r="B47" s="163" t="s">
        <v>3041</v>
      </c>
      <c r="C47" s="164" t="s">
        <v>2572</v>
      </c>
      <c r="D47" s="142"/>
      <c r="E47" s="171"/>
      <c r="F47" s="167">
        <v>1</v>
      </c>
      <c r="G47" s="168" t="s">
        <v>4963</v>
      </c>
      <c r="H47" s="27"/>
      <c r="I47" s="52">
        <f t="shared" si="0"/>
        <v>1</v>
      </c>
      <c r="J47" s="96">
        <f t="shared" si="3"/>
        <v>0</v>
      </c>
      <c r="K47" s="97">
        <f t="shared" si="2"/>
        <v>0</v>
      </c>
    </row>
    <row r="48" spans="1:11" s="30" customFormat="1" ht="30" customHeight="1" x14ac:dyDescent="0.25">
      <c r="A48" s="162" t="s">
        <v>1835</v>
      </c>
      <c r="B48" s="163" t="s">
        <v>3041</v>
      </c>
      <c r="C48" s="164" t="s">
        <v>2573</v>
      </c>
      <c r="D48" s="142"/>
      <c r="E48" s="171"/>
      <c r="F48" s="167">
        <v>1</v>
      </c>
      <c r="G48" s="168" t="s">
        <v>4963</v>
      </c>
      <c r="H48" s="27"/>
      <c r="I48" s="52">
        <f t="shared" si="0"/>
        <v>1</v>
      </c>
      <c r="J48" s="96">
        <f t="shared" si="3"/>
        <v>0</v>
      </c>
      <c r="K48" s="97">
        <f t="shared" si="2"/>
        <v>0</v>
      </c>
    </row>
    <row r="49" spans="1:11" s="30" customFormat="1" ht="30" customHeight="1" x14ac:dyDescent="0.25">
      <c r="A49" s="162" t="s">
        <v>1836</v>
      </c>
      <c r="B49" s="163" t="s">
        <v>3041</v>
      </c>
      <c r="C49" s="164" t="s">
        <v>4415</v>
      </c>
      <c r="D49" s="142"/>
      <c r="E49" s="171"/>
      <c r="F49" s="167">
        <v>1</v>
      </c>
      <c r="G49" s="168" t="s">
        <v>4963</v>
      </c>
      <c r="H49" s="27"/>
      <c r="I49" s="52">
        <f t="shared" si="0"/>
        <v>1</v>
      </c>
      <c r="J49" s="96">
        <f t="shared" si="3"/>
        <v>0</v>
      </c>
      <c r="K49" s="97">
        <f t="shared" si="2"/>
        <v>0</v>
      </c>
    </row>
    <row r="50" spans="1:11" s="30" customFormat="1" ht="30" customHeight="1" x14ac:dyDescent="0.25">
      <c r="A50" s="162" t="s">
        <v>1837</v>
      </c>
      <c r="B50" s="163" t="s">
        <v>3041</v>
      </c>
      <c r="C50" s="164" t="s">
        <v>4416</v>
      </c>
      <c r="D50" s="142"/>
      <c r="E50" s="171"/>
      <c r="F50" s="167">
        <v>1</v>
      </c>
      <c r="G50" s="168" t="s">
        <v>4963</v>
      </c>
      <c r="H50" s="27"/>
      <c r="I50" s="52">
        <f t="shared" si="0"/>
        <v>1</v>
      </c>
      <c r="J50" s="96">
        <f t="shared" si="3"/>
        <v>0</v>
      </c>
      <c r="K50" s="97">
        <f t="shared" si="2"/>
        <v>0</v>
      </c>
    </row>
    <row r="51" spans="1:11" s="30" customFormat="1" ht="30" customHeight="1" x14ac:dyDescent="0.25">
      <c r="A51" s="162" t="s">
        <v>1838</v>
      </c>
      <c r="B51" s="163" t="s">
        <v>3041</v>
      </c>
      <c r="C51" s="164" t="s">
        <v>4843</v>
      </c>
      <c r="D51" s="142"/>
      <c r="E51" s="171"/>
      <c r="F51" s="167">
        <v>1</v>
      </c>
      <c r="G51" s="168" t="s">
        <v>4963</v>
      </c>
      <c r="H51" s="34"/>
      <c r="I51" s="52">
        <f t="shared" si="0"/>
        <v>1</v>
      </c>
      <c r="J51" s="96">
        <f t="shared" si="3"/>
        <v>0</v>
      </c>
      <c r="K51" s="97">
        <f t="shared" si="2"/>
        <v>0</v>
      </c>
    </row>
    <row r="52" spans="1:11" s="30" customFormat="1" ht="30" customHeight="1" x14ac:dyDescent="0.25">
      <c r="A52" s="162" t="s">
        <v>1839</v>
      </c>
      <c r="B52" s="163" t="s">
        <v>3041</v>
      </c>
      <c r="C52" s="164" t="s">
        <v>3283</v>
      </c>
      <c r="D52" s="142"/>
      <c r="E52" s="171"/>
      <c r="F52" s="167">
        <v>1</v>
      </c>
      <c r="G52" s="168" t="s">
        <v>4963</v>
      </c>
      <c r="H52" s="34"/>
      <c r="I52" s="52">
        <f t="shared" si="0"/>
        <v>1</v>
      </c>
      <c r="J52" s="96">
        <f t="shared" si="3"/>
        <v>0</v>
      </c>
      <c r="K52" s="97">
        <f t="shared" si="2"/>
        <v>0</v>
      </c>
    </row>
    <row r="53" spans="1:11" s="30" customFormat="1" ht="30" customHeight="1" x14ac:dyDescent="0.25">
      <c r="A53" s="162" t="s">
        <v>1840</v>
      </c>
      <c r="B53" s="163" t="s">
        <v>3041</v>
      </c>
      <c r="C53" s="164" t="s">
        <v>3291</v>
      </c>
      <c r="D53" s="142"/>
      <c r="E53" s="171"/>
      <c r="F53" s="167">
        <v>1</v>
      </c>
      <c r="G53" s="168" t="s">
        <v>4963</v>
      </c>
      <c r="H53" s="34"/>
      <c r="I53" s="52">
        <f t="shared" si="0"/>
        <v>1</v>
      </c>
      <c r="J53" s="96">
        <f t="shared" si="3"/>
        <v>0</v>
      </c>
      <c r="K53" s="97">
        <f t="shared" si="2"/>
        <v>0</v>
      </c>
    </row>
    <row r="54" spans="1:11" s="30" customFormat="1" ht="30" customHeight="1" x14ac:dyDescent="0.25">
      <c r="A54" s="162" t="s">
        <v>1841</v>
      </c>
      <c r="B54" s="163" t="s">
        <v>3041</v>
      </c>
      <c r="C54" s="164" t="s">
        <v>4417</v>
      </c>
      <c r="D54" s="142"/>
      <c r="E54" s="171"/>
      <c r="F54" s="167">
        <v>1</v>
      </c>
      <c r="G54" s="168" t="s">
        <v>4963</v>
      </c>
      <c r="H54" s="34"/>
      <c r="I54" s="52">
        <f t="shared" si="0"/>
        <v>1</v>
      </c>
      <c r="J54" s="96">
        <f t="shared" si="3"/>
        <v>0</v>
      </c>
      <c r="K54" s="97">
        <f t="shared" si="2"/>
        <v>0</v>
      </c>
    </row>
    <row r="55" spans="1:11" s="30" customFormat="1" ht="15.75" x14ac:dyDescent="0.25">
      <c r="A55" s="172" t="s">
        <v>3019</v>
      </c>
      <c r="B55" s="173"/>
      <c r="C55" s="173"/>
      <c r="D55" s="174"/>
      <c r="E55" s="175"/>
      <c r="F55" s="176"/>
      <c r="G55" s="253"/>
      <c r="H55" s="34"/>
      <c r="I55" s="52"/>
      <c r="J55" s="96"/>
      <c r="K55" s="97"/>
    </row>
    <row r="56" spans="1:11" s="35" customFormat="1" ht="30" customHeight="1" x14ac:dyDescent="0.25">
      <c r="A56" s="162" t="s">
        <v>1842</v>
      </c>
      <c r="B56" s="163" t="s">
        <v>3041</v>
      </c>
      <c r="C56" s="164" t="s">
        <v>3284</v>
      </c>
      <c r="D56" s="142"/>
      <c r="E56" s="166"/>
      <c r="F56" s="167">
        <v>1</v>
      </c>
      <c r="G56" s="168" t="s">
        <v>4963</v>
      </c>
      <c r="H56" s="34"/>
      <c r="I56" s="52">
        <f t="shared" si="0"/>
        <v>1</v>
      </c>
      <c r="J56" s="96">
        <f t="shared" ref="J56:J68" si="4">VLOOKUP(G56,AvailabilityData,2,FALSE)</f>
        <v>0</v>
      </c>
      <c r="K56" s="97">
        <f t="shared" si="2"/>
        <v>0</v>
      </c>
    </row>
    <row r="57" spans="1:11" s="35" customFormat="1" ht="45" customHeight="1" x14ac:dyDescent="0.25">
      <c r="A57" s="162" t="s">
        <v>1843</v>
      </c>
      <c r="B57" s="163" t="s">
        <v>3041</v>
      </c>
      <c r="C57" s="164" t="s">
        <v>3101</v>
      </c>
      <c r="D57" s="142"/>
      <c r="E57" s="166"/>
      <c r="F57" s="167">
        <v>1</v>
      </c>
      <c r="G57" s="168" t="s">
        <v>4963</v>
      </c>
      <c r="H57" s="34"/>
      <c r="I57" s="52">
        <f t="shared" si="0"/>
        <v>1</v>
      </c>
      <c r="J57" s="96">
        <f t="shared" si="4"/>
        <v>0</v>
      </c>
      <c r="K57" s="97">
        <f t="shared" si="2"/>
        <v>0</v>
      </c>
    </row>
    <row r="58" spans="1:11" s="35" customFormat="1" ht="45" customHeight="1" x14ac:dyDescent="0.25">
      <c r="A58" s="162" t="s">
        <v>1844</v>
      </c>
      <c r="B58" s="163" t="s">
        <v>3041</v>
      </c>
      <c r="C58" s="164" t="s">
        <v>2457</v>
      </c>
      <c r="D58" s="142"/>
      <c r="E58" s="166"/>
      <c r="F58" s="167">
        <v>1</v>
      </c>
      <c r="G58" s="168" t="s">
        <v>4963</v>
      </c>
      <c r="H58" s="34"/>
      <c r="I58" s="52">
        <f t="shared" si="0"/>
        <v>1</v>
      </c>
      <c r="J58" s="96">
        <f t="shared" si="4"/>
        <v>0</v>
      </c>
      <c r="K58" s="97">
        <f t="shared" si="2"/>
        <v>0</v>
      </c>
    </row>
    <row r="59" spans="1:11" s="35" customFormat="1" ht="30" customHeight="1" x14ac:dyDescent="0.25">
      <c r="A59" s="162" t="s">
        <v>1845</v>
      </c>
      <c r="B59" s="163" t="s">
        <v>3041</v>
      </c>
      <c r="C59" s="164" t="s">
        <v>3285</v>
      </c>
      <c r="D59" s="142"/>
      <c r="E59" s="166"/>
      <c r="F59" s="167">
        <v>1</v>
      </c>
      <c r="G59" s="168" t="s">
        <v>4963</v>
      </c>
      <c r="H59" s="34"/>
      <c r="I59" s="52">
        <f t="shared" si="0"/>
        <v>1</v>
      </c>
      <c r="J59" s="96">
        <f t="shared" si="4"/>
        <v>0</v>
      </c>
      <c r="K59" s="97">
        <f t="shared" si="2"/>
        <v>0</v>
      </c>
    </row>
    <row r="60" spans="1:11" s="35" customFormat="1" ht="30" customHeight="1" x14ac:dyDescent="0.25">
      <c r="A60" s="162" t="s">
        <v>1846</v>
      </c>
      <c r="B60" s="163" t="s">
        <v>3041</v>
      </c>
      <c r="C60" s="164" t="s">
        <v>4418</v>
      </c>
      <c r="D60" s="142"/>
      <c r="E60" s="166"/>
      <c r="F60" s="167">
        <v>1</v>
      </c>
      <c r="G60" s="168" t="s">
        <v>4963</v>
      </c>
      <c r="H60" s="34"/>
      <c r="I60" s="52">
        <f t="shared" si="0"/>
        <v>1</v>
      </c>
      <c r="J60" s="96">
        <f t="shared" si="4"/>
        <v>0</v>
      </c>
      <c r="K60" s="97">
        <f t="shared" si="2"/>
        <v>0</v>
      </c>
    </row>
    <row r="61" spans="1:11" s="35" customFormat="1" ht="30" customHeight="1" x14ac:dyDescent="0.25">
      <c r="A61" s="162" t="s">
        <v>1847</v>
      </c>
      <c r="B61" s="163" t="s">
        <v>3041</v>
      </c>
      <c r="C61" s="164" t="s">
        <v>4419</v>
      </c>
      <c r="D61" s="142"/>
      <c r="E61" s="166"/>
      <c r="F61" s="167">
        <v>1</v>
      </c>
      <c r="G61" s="168" t="s">
        <v>4963</v>
      </c>
      <c r="H61" s="34"/>
      <c r="I61" s="52">
        <f t="shared" si="0"/>
        <v>1</v>
      </c>
      <c r="J61" s="96">
        <f t="shared" si="4"/>
        <v>0</v>
      </c>
      <c r="K61" s="97">
        <f t="shared" si="2"/>
        <v>0</v>
      </c>
    </row>
    <row r="62" spans="1:11" s="35" customFormat="1" ht="45" customHeight="1" x14ac:dyDescent="0.25">
      <c r="A62" s="162" t="s">
        <v>1848</v>
      </c>
      <c r="B62" s="163" t="s">
        <v>3041</v>
      </c>
      <c r="C62" s="164" t="s">
        <v>4420</v>
      </c>
      <c r="D62" s="142"/>
      <c r="E62" s="166"/>
      <c r="F62" s="167">
        <v>1</v>
      </c>
      <c r="G62" s="168" t="s">
        <v>4963</v>
      </c>
      <c r="H62" s="34"/>
      <c r="I62" s="52">
        <f t="shared" si="0"/>
        <v>1</v>
      </c>
      <c r="J62" s="96">
        <f t="shared" si="4"/>
        <v>0</v>
      </c>
      <c r="K62" s="97">
        <f t="shared" si="2"/>
        <v>0</v>
      </c>
    </row>
    <row r="63" spans="1:11" s="35" customFormat="1" ht="44.25" customHeight="1" x14ac:dyDescent="0.25">
      <c r="A63" s="162" t="s">
        <v>1849</v>
      </c>
      <c r="B63" s="163" t="s">
        <v>3041</v>
      </c>
      <c r="C63" s="164" t="s">
        <v>1941</v>
      </c>
      <c r="D63" s="142"/>
      <c r="E63" s="166"/>
      <c r="F63" s="167">
        <v>1</v>
      </c>
      <c r="G63" s="168" t="s">
        <v>4963</v>
      </c>
      <c r="H63" s="34"/>
      <c r="I63" s="52">
        <f t="shared" si="0"/>
        <v>1</v>
      </c>
      <c r="J63" s="96">
        <f t="shared" si="4"/>
        <v>0</v>
      </c>
      <c r="K63" s="97">
        <f t="shared" si="2"/>
        <v>0</v>
      </c>
    </row>
    <row r="64" spans="1:11" s="35" customFormat="1" ht="61.5" customHeight="1" x14ac:dyDescent="0.25">
      <c r="A64" s="162" t="s">
        <v>1850</v>
      </c>
      <c r="B64" s="163" t="s">
        <v>3041</v>
      </c>
      <c r="C64" s="164" t="s">
        <v>4901</v>
      </c>
      <c r="D64" s="142"/>
      <c r="E64" s="166"/>
      <c r="F64" s="167">
        <v>1</v>
      </c>
      <c r="G64" s="168" t="s">
        <v>4963</v>
      </c>
      <c r="H64" s="34"/>
      <c r="I64" s="52">
        <f t="shared" si="0"/>
        <v>1</v>
      </c>
      <c r="J64" s="96">
        <f t="shared" si="4"/>
        <v>0</v>
      </c>
      <c r="K64" s="97">
        <f t="shared" si="2"/>
        <v>0</v>
      </c>
    </row>
    <row r="65" spans="1:12" s="35" customFormat="1" ht="60" customHeight="1" x14ac:dyDescent="0.25">
      <c r="A65" s="162" t="s">
        <v>1851</v>
      </c>
      <c r="B65" s="163" t="s">
        <v>3041</v>
      </c>
      <c r="C65" s="164" t="s">
        <v>4902</v>
      </c>
      <c r="D65" s="142"/>
      <c r="E65" s="166"/>
      <c r="F65" s="167">
        <v>1</v>
      </c>
      <c r="G65" s="168" t="s">
        <v>4963</v>
      </c>
      <c r="H65" s="36"/>
      <c r="I65" s="52">
        <f t="shared" si="0"/>
        <v>1</v>
      </c>
      <c r="J65" s="96">
        <f t="shared" si="4"/>
        <v>0</v>
      </c>
      <c r="K65" s="97">
        <f t="shared" si="2"/>
        <v>0</v>
      </c>
    </row>
    <row r="66" spans="1:12" s="35" customFormat="1" ht="45.75" customHeight="1" x14ac:dyDescent="0.25">
      <c r="A66" s="162" t="s">
        <v>1852</v>
      </c>
      <c r="B66" s="163" t="s">
        <v>3041</v>
      </c>
      <c r="C66" s="164" t="s">
        <v>1697</v>
      </c>
      <c r="D66" s="142"/>
      <c r="E66" s="166"/>
      <c r="F66" s="167">
        <v>1</v>
      </c>
      <c r="G66" s="168" t="s">
        <v>4963</v>
      </c>
      <c r="H66" s="34"/>
      <c r="I66" s="52">
        <f t="shared" si="0"/>
        <v>1</v>
      </c>
      <c r="J66" s="96">
        <f t="shared" si="4"/>
        <v>0</v>
      </c>
      <c r="K66" s="97">
        <f t="shared" si="2"/>
        <v>0</v>
      </c>
    </row>
    <row r="67" spans="1:12" s="35" customFormat="1" ht="45" customHeight="1" x14ac:dyDescent="0.25">
      <c r="A67" s="162" t="s">
        <v>1853</v>
      </c>
      <c r="B67" s="163" t="s">
        <v>3041</v>
      </c>
      <c r="C67" s="184" t="s">
        <v>3286</v>
      </c>
      <c r="D67" s="185"/>
      <c r="E67" s="166"/>
      <c r="F67" s="167">
        <v>1</v>
      </c>
      <c r="G67" s="168" t="s">
        <v>4963</v>
      </c>
      <c r="H67" s="34"/>
      <c r="I67" s="52">
        <f t="shared" si="0"/>
        <v>1</v>
      </c>
      <c r="J67" s="96">
        <f t="shared" si="4"/>
        <v>0</v>
      </c>
      <c r="K67" s="97">
        <f t="shared" si="2"/>
        <v>0</v>
      </c>
    </row>
    <row r="68" spans="1:12" s="35" customFormat="1" ht="35.1" customHeight="1" x14ac:dyDescent="0.25">
      <c r="A68" s="162" t="s">
        <v>2150</v>
      </c>
      <c r="B68" s="163" t="s">
        <v>3041</v>
      </c>
      <c r="C68" s="184" t="s">
        <v>3308</v>
      </c>
      <c r="D68" s="185"/>
      <c r="E68" s="166"/>
      <c r="F68" s="167">
        <v>1</v>
      </c>
      <c r="G68" s="168" t="s">
        <v>4963</v>
      </c>
      <c r="H68" s="34"/>
      <c r="I68" s="52">
        <f t="shared" si="0"/>
        <v>1</v>
      </c>
      <c r="J68" s="96">
        <f t="shared" si="4"/>
        <v>0</v>
      </c>
      <c r="K68" s="97">
        <f t="shared" si="2"/>
        <v>0</v>
      </c>
    </row>
    <row r="69" spans="1:12" s="35" customFormat="1" ht="45" customHeight="1" x14ac:dyDescent="0.25">
      <c r="A69" s="186"/>
      <c r="B69" s="187"/>
      <c r="C69" s="187" t="s">
        <v>1942</v>
      </c>
      <c r="D69" s="188"/>
      <c r="E69" s="175"/>
      <c r="F69" s="176"/>
      <c r="G69" s="253"/>
      <c r="H69" s="34"/>
      <c r="I69" s="52"/>
      <c r="J69" s="96"/>
      <c r="K69" s="97"/>
    </row>
    <row r="70" spans="1:12" s="34" customFormat="1" ht="30" customHeight="1" x14ac:dyDescent="0.25">
      <c r="A70" s="162" t="s">
        <v>1854</v>
      </c>
      <c r="B70" s="163" t="s">
        <v>3041</v>
      </c>
      <c r="C70" s="183" t="s">
        <v>550</v>
      </c>
      <c r="D70" s="165"/>
      <c r="E70" s="166"/>
      <c r="F70" s="167">
        <v>1</v>
      </c>
      <c r="G70" s="168" t="s">
        <v>4963</v>
      </c>
      <c r="I70" s="52">
        <f t="shared" ref="I70:I132" si="5">IF(NOT(ISBLANK($B70)),VLOOKUP($B70,specdata,2,FALSE),"")</f>
        <v>1</v>
      </c>
      <c r="J70" s="96">
        <f t="shared" ref="J70:J78" si="6">VLOOKUP(G70,AvailabilityData,2,FALSE)</f>
        <v>0</v>
      </c>
      <c r="K70" s="97">
        <f t="shared" ref="K70:K132" si="7">I70*J70</f>
        <v>0</v>
      </c>
      <c r="L70" s="36"/>
    </row>
    <row r="71" spans="1:12" s="34" customFormat="1" ht="30" customHeight="1" x14ac:dyDescent="0.25">
      <c r="A71" s="162" t="s">
        <v>1855</v>
      </c>
      <c r="B71" s="163" t="s">
        <v>3041</v>
      </c>
      <c r="C71" s="183" t="s">
        <v>558</v>
      </c>
      <c r="D71" s="165"/>
      <c r="E71" s="166"/>
      <c r="F71" s="167">
        <v>1</v>
      </c>
      <c r="G71" s="168" t="s">
        <v>4963</v>
      </c>
      <c r="I71" s="52">
        <f t="shared" si="5"/>
        <v>1</v>
      </c>
      <c r="J71" s="96">
        <f t="shared" si="6"/>
        <v>0</v>
      </c>
      <c r="K71" s="97">
        <f t="shared" si="7"/>
        <v>0</v>
      </c>
      <c r="L71" s="36"/>
    </row>
    <row r="72" spans="1:12" s="34" customFormat="1" ht="30" customHeight="1" x14ac:dyDescent="0.25">
      <c r="A72" s="162" t="s">
        <v>1856</v>
      </c>
      <c r="B72" s="163" t="s">
        <v>3041</v>
      </c>
      <c r="C72" s="183" t="s">
        <v>3130</v>
      </c>
      <c r="D72" s="165"/>
      <c r="E72" s="166"/>
      <c r="F72" s="167">
        <v>1</v>
      </c>
      <c r="G72" s="168" t="s">
        <v>4963</v>
      </c>
      <c r="I72" s="52">
        <f t="shared" si="5"/>
        <v>1</v>
      </c>
      <c r="J72" s="96">
        <f t="shared" si="6"/>
        <v>0</v>
      </c>
      <c r="K72" s="97">
        <f t="shared" si="7"/>
        <v>0</v>
      </c>
      <c r="L72" s="36"/>
    </row>
    <row r="73" spans="1:12" s="34" customFormat="1" ht="30" customHeight="1" x14ac:dyDescent="0.25">
      <c r="A73" s="162" t="s">
        <v>1857</v>
      </c>
      <c r="B73" s="163" t="s">
        <v>3041</v>
      </c>
      <c r="C73" s="183" t="s">
        <v>3309</v>
      </c>
      <c r="D73" s="165"/>
      <c r="E73" s="166"/>
      <c r="F73" s="167">
        <v>1</v>
      </c>
      <c r="G73" s="168" t="s">
        <v>4963</v>
      </c>
      <c r="I73" s="52">
        <f t="shared" si="5"/>
        <v>1</v>
      </c>
      <c r="J73" s="96">
        <f t="shared" si="6"/>
        <v>0</v>
      </c>
      <c r="K73" s="97">
        <f t="shared" si="7"/>
        <v>0</v>
      </c>
      <c r="L73" s="36"/>
    </row>
    <row r="74" spans="1:12" s="34" customFormat="1" ht="47.25" customHeight="1" x14ac:dyDescent="0.25">
      <c r="A74" s="162" t="s">
        <v>1858</v>
      </c>
      <c r="B74" s="163" t="s">
        <v>3041</v>
      </c>
      <c r="C74" s="189" t="s">
        <v>3129</v>
      </c>
      <c r="D74" s="190"/>
      <c r="E74" s="166"/>
      <c r="F74" s="167">
        <v>1</v>
      </c>
      <c r="G74" s="168" t="s">
        <v>4963</v>
      </c>
      <c r="I74" s="52">
        <f t="shared" si="5"/>
        <v>1</v>
      </c>
      <c r="J74" s="96">
        <f t="shared" si="6"/>
        <v>0</v>
      </c>
      <c r="K74" s="97">
        <f t="shared" si="7"/>
        <v>0</v>
      </c>
      <c r="L74" s="36"/>
    </row>
    <row r="75" spans="1:12" s="34" customFormat="1" ht="45" customHeight="1" x14ac:dyDescent="0.25">
      <c r="A75" s="162" t="s">
        <v>1859</v>
      </c>
      <c r="B75" s="163" t="s">
        <v>3041</v>
      </c>
      <c r="C75" s="169" t="s">
        <v>2574</v>
      </c>
      <c r="D75" s="165"/>
      <c r="E75" s="166"/>
      <c r="F75" s="167">
        <v>1</v>
      </c>
      <c r="G75" s="168" t="s">
        <v>4963</v>
      </c>
      <c r="I75" s="52">
        <f t="shared" si="5"/>
        <v>1</v>
      </c>
      <c r="J75" s="96">
        <f t="shared" si="6"/>
        <v>0</v>
      </c>
      <c r="K75" s="97">
        <f t="shared" si="7"/>
        <v>0</v>
      </c>
      <c r="L75" s="36"/>
    </row>
    <row r="76" spans="1:12" s="34" customFormat="1" ht="30" customHeight="1" x14ac:dyDescent="0.25">
      <c r="A76" s="162" t="s">
        <v>2151</v>
      </c>
      <c r="B76" s="163" t="s">
        <v>3041</v>
      </c>
      <c r="C76" s="169" t="s">
        <v>3310</v>
      </c>
      <c r="D76" s="165"/>
      <c r="E76" s="166"/>
      <c r="F76" s="167">
        <v>1</v>
      </c>
      <c r="G76" s="168" t="s">
        <v>4963</v>
      </c>
      <c r="H76" s="29"/>
      <c r="I76" s="52">
        <f t="shared" si="5"/>
        <v>1</v>
      </c>
      <c r="J76" s="96">
        <f t="shared" si="6"/>
        <v>0</v>
      </c>
      <c r="K76" s="97">
        <f t="shared" si="7"/>
        <v>0</v>
      </c>
      <c r="L76" s="36"/>
    </row>
    <row r="77" spans="1:12" s="34" customFormat="1" ht="30" customHeight="1" x14ac:dyDescent="0.25">
      <c r="A77" s="162" t="s">
        <v>2152</v>
      </c>
      <c r="B77" s="163" t="s">
        <v>3041</v>
      </c>
      <c r="C77" s="169" t="s">
        <v>3866</v>
      </c>
      <c r="D77" s="142"/>
      <c r="E77" s="166"/>
      <c r="F77" s="167">
        <v>1</v>
      </c>
      <c r="G77" s="168" t="s">
        <v>4963</v>
      </c>
      <c r="H77" s="27"/>
      <c r="I77" s="52">
        <f t="shared" si="5"/>
        <v>1</v>
      </c>
      <c r="J77" s="96">
        <f t="shared" si="6"/>
        <v>0</v>
      </c>
      <c r="K77" s="97">
        <f t="shared" si="7"/>
        <v>0</v>
      </c>
      <c r="L77" s="36"/>
    </row>
    <row r="78" spans="1:12" s="34" customFormat="1" ht="30" customHeight="1" x14ac:dyDescent="0.25">
      <c r="A78" s="162" t="s">
        <v>2153</v>
      </c>
      <c r="B78" s="163" t="s">
        <v>3041</v>
      </c>
      <c r="C78" s="169" t="s">
        <v>3995</v>
      </c>
      <c r="D78" s="142"/>
      <c r="E78" s="166"/>
      <c r="F78" s="167">
        <v>1</v>
      </c>
      <c r="G78" s="168" t="s">
        <v>4963</v>
      </c>
      <c r="H78" s="27"/>
      <c r="I78" s="52">
        <f t="shared" si="5"/>
        <v>1</v>
      </c>
      <c r="J78" s="96">
        <f t="shared" si="6"/>
        <v>0</v>
      </c>
      <c r="K78" s="97">
        <f t="shared" si="7"/>
        <v>0</v>
      </c>
      <c r="L78" s="36"/>
    </row>
    <row r="79" spans="1:12" s="34" customFormat="1" ht="45" customHeight="1" x14ac:dyDescent="0.25">
      <c r="A79" s="191"/>
      <c r="B79" s="192"/>
      <c r="C79" s="565" t="s">
        <v>3313</v>
      </c>
      <c r="D79" s="188"/>
      <c r="E79" s="175"/>
      <c r="F79" s="194"/>
      <c r="G79" s="252"/>
      <c r="H79" s="45"/>
      <c r="I79" s="52"/>
      <c r="J79" s="96"/>
      <c r="K79" s="97"/>
      <c r="L79" s="36"/>
    </row>
    <row r="80" spans="1:12" s="29" customFormat="1" ht="15.75" x14ac:dyDescent="0.25">
      <c r="A80" s="196" t="s">
        <v>3020</v>
      </c>
      <c r="B80" s="565"/>
      <c r="C80" s="565"/>
      <c r="D80" s="174"/>
      <c r="E80" s="175"/>
      <c r="F80" s="176"/>
      <c r="G80" s="253"/>
      <c r="H80" s="27"/>
      <c r="I80" s="52"/>
      <c r="J80" s="96"/>
      <c r="K80" s="97"/>
    </row>
    <row r="81" spans="1:11" s="30" customFormat="1" ht="30" customHeight="1" x14ac:dyDescent="0.25">
      <c r="A81" s="162" t="s">
        <v>2154</v>
      </c>
      <c r="B81" s="163" t="s">
        <v>3041</v>
      </c>
      <c r="C81" s="169" t="s">
        <v>3289</v>
      </c>
      <c r="D81" s="165"/>
      <c r="E81" s="166"/>
      <c r="F81" s="167">
        <v>1</v>
      </c>
      <c r="G81" s="168" t="s">
        <v>4963</v>
      </c>
      <c r="H81" s="27"/>
      <c r="I81" s="52">
        <f t="shared" si="5"/>
        <v>1</v>
      </c>
      <c r="J81" s="96">
        <f>VLOOKUP(G81,AvailabilityData,2,FALSE)</f>
        <v>0</v>
      </c>
      <c r="K81" s="97">
        <f t="shared" si="7"/>
        <v>0</v>
      </c>
    </row>
    <row r="82" spans="1:11" s="30" customFormat="1" ht="30" customHeight="1" x14ac:dyDescent="0.2">
      <c r="A82" s="162" t="s">
        <v>2155</v>
      </c>
      <c r="B82" s="163" t="s">
        <v>3041</v>
      </c>
      <c r="C82" s="169" t="s">
        <v>4421</v>
      </c>
      <c r="D82" s="165"/>
      <c r="E82" s="166"/>
      <c r="F82" s="167">
        <v>1</v>
      </c>
      <c r="G82" s="168" t="s">
        <v>4963</v>
      </c>
      <c r="H82" s="29"/>
      <c r="I82" s="52">
        <f t="shared" si="5"/>
        <v>1</v>
      </c>
      <c r="J82" s="96">
        <f>VLOOKUP(G82,AvailabilityData,2,FALSE)</f>
        <v>0</v>
      </c>
      <c r="K82" s="97">
        <f t="shared" si="7"/>
        <v>0</v>
      </c>
    </row>
    <row r="83" spans="1:11" s="45" customFormat="1" ht="15.75" x14ac:dyDescent="0.25">
      <c r="A83" s="196" t="s">
        <v>3021</v>
      </c>
      <c r="B83" s="565"/>
      <c r="C83" s="197"/>
      <c r="D83" s="198"/>
      <c r="E83" s="175"/>
      <c r="F83" s="199"/>
      <c r="G83" s="255"/>
      <c r="H83" s="27"/>
      <c r="I83" s="52"/>
      <c r="J83" s="96"/>
      <c r="K83" s="97"/>
    </row>
    <row r="84" spans="1:11" s="30" customFormat="1" ht="30" customHeight="1" x14ac:dyDescent="0.25">
      <c r="A84" s="162" t="s">
        <v>2156</v>
      </c>
      <c r="B84" s="163" t="s">
        <v>3041</v>
      </c>
      <c r="C84" s="169" t="s">
        <v>3311</v>
      </c>
      <c r="D84" s="165"/>
      <c r="E84" s="166"/>
      <c r="F84" s="167">
        <v>1</v>
      </c>
      <c r="G84" s="168" t="s">
        <v>4963</v>
      </c>
      <c r="H84" s="27"/>
      <c r="I84" s="52">
        <f t="shared" si="5"/>
        <v>1</v>
      </c>
      <c r="J84" s="96">
        <f>VLOOKUP(G84,AvailabilityData,2,FALSE)</f>
        <v>0</v>
      </c>
      <c r="K84" s="97">
        <f t="shared" si="7"/>
        <v>0</v>
      </c>
    </row>
    <row r="85" spans="1:11" s="30" customFormat="1" ht="30" customHeight="1" x14ac:dyDescent="0.25">
      <c r="A85" s="162" t="s">
        <v>2157</v>
      </c>
      <c r="B85" s="163" t="s">
        <v>3041</v>
      </c>
      <c r="C85" s="169" t="s">
        <v>4422</v>
      </c>
      <c r="D85" s="165"/>
      <c r="E85" s="166"/>
      <c r="F85" s="167">
        <v>1</v>
      </c>
      <c r="G85" s="168" t="s">
        <v>4963</v>
      </c>
      <c r="H85" s="27"/>
      <c r="I85" s="52">
        <f t="shared" si="5"/>
        <v>1</v>
      </c>
      <c r="J85" s="96">
        <f>VLOOKUP(G85,AvailabilityData,2,FALSE)</f>
        <v>0</v>
      </c>
      <c r="K85" s="97">
        <f t="shared" si="7"/>
        <v>0</v>
      </c>
    </row>
    <row r="86" spans="1:11" s="30" customFormat="1" ht="30" customHeight="1" x14ac:dyDescent="0.25">
      <c r="A86" s="162" t="s">
        <v>3134</v>
      </c>
      <c r="B86" s="163" t="s">
        <v>3041</v>
      </c>
      <c r="C86" s="169" t="s">
        <v>3312</v>
      </c>
      <c r="D86" s="165"/>
      <c r="E86" s="166"/>
      <c r="F86" s="167">
        <v>1</v>
      </c>
      <c r="G86" s="168" t="s">
        <v>4963</v>
      </c>
      <c r="H86" s="27"/>
      <c r="I86" s="52">
        <f t="shared" si="5"/>
        <v>1</v>
      </c>
      <c r="J86" s="96">
        <f>VLOOKUP(G86,AvailabilityData,2,FALSE)</f>
        <v>0</v>
      </c>
      <c r="K86" s="97">
        <f t="shared" si="7"/>
        <v>0</v>
      </c>
    </row>
    <row r="87" spans="1:11" s="29" customFormat="1" ht="15.75" x14ac:dyDescent="0.25">
      <c r="A87" s="196" t="s">
        <v>3022</v>
      </c>
      <c r="B87" s="565"/>
      <c r="C87" s="565"/>
      <c r="D87" s="174"/>
      <c r="E87" s="175"/>
      <c r="F87" s="176"/>
      <c r="G87" s="253"/>
      <c r="H87" s="27"/>
      <c r="I87" s="52"/>
      <c r="J87" s="96"/>
      <c r="K87" s="97"/>
    </row>
    <row r="88" spans="1:11" s="30" customFormat="1" ht="30" customHeight="1" x14ac:dyDescent="0.2">
      <c r="A88" s="162" t="s">
        <v>3135</v>
      </c>
      <c r="B88" s="163" t="s">
        <v>3041</v>
      </c>
      <c r="C88" s="169" t="s">
        <v>1698</v>
      </c>
      <c r="D88" s="165"/>
      <c r="E88" s="166"/>
      <c r="F88" s="167">
        <v>1</v>
      </c>
      <c r="G88" s="168" t="s">
        <v>4963</v>
      </c>
      <c r="H88" s="45"/>
      <c r="I88" s="52">
        <f t="shared" si="5"/>
        <v>1</v>
      </c>
      <c r="J88" s="96">
        <f>VLOOKUP(G88,AvailabilityData,2,FALSE)</f>
        <v>0</v>
      </c>
      <c r="K88" s="97">
        <f t="shared" si="7"/>
        <v>0</v>
      </c>
    </row>
    <row r="89" spans="1:11" s="30" customFormat="1" ht="30" customHeight="1" x14ac:dyDescent="0.25">
      <c r="A89" s="162" t="s">
        <v>2158</v>
      </c>
      <c r="B89" s="163" t="s">
        <v>3041</v>
      </c>
      <c r="C89" s="169" t="s">
        <v>2576</v>
      </c>
      <c r="D89" s="165"/>
      <c r="E89" s="166"/>
      <c r="F89" s="167">
        <v>1</v>
      </c>
      <c r="G89" s="168" t="s">
        <v>4963</v>
      </c>
      <c r="H89" s="27"/>
      <c r="I89" s="52">
        <f t="shared" si="5"/>
        <v>1</v>
      </c>
      <c r="J89" s="96">
        <f>VLOOKUP(G89,AvailabilityData,2,FALSE)</f>
        <v>0</v>
      </c>
      <c r="K89" s="97">
        <f t="shared" si="7"/>
        <v>0</v>
      </c>
    </row>
    <row r="90" spans="1:11" s="30" customFormat="1" ht="30" customHeight="1" x14ac:dyDescent="0.25">
      <c r="A90" s="162" t="s">
        <v>2159</v>
      </c>
      <c r="B90" s="163" t="s">
        <v>3041</v>
      </c>
      <c r="C90" s="169" t="s">
        <v>1699</v>
      </c>
      <c r="D90" s="142"/>
      <c r="E90" s="166"/>
      <c r="F90" s="167">
        <v>1</v>
      </c>
      <c r="G90" s="168" t="s">
        <v>4963</v>
      </c>
      <c r="H90" s="27"/>
      <c r="I90" s="52">
        <f t="shared" si="5"/>
        <v>1</v>
      </c>
      <c r="J90" s="96">
        <f>VLOOKUP(G90,AvailabilityData,2,FALSE)</f>
        <v>0</v>
      </c>
      <c r="K90" s="97">
        <f t="shared" si="7"/>
        <v>0</v>
      </c>
    </row>
    <row r="91" spans="1:11" s="30" customFormat="1" ht="30" customHeight="1" x14ac:dyDescent="0.2">
      <c r="A91" s="162" t="s">
        <v>2160</v>
      </c>
      <c r="B91" s="163" t="s">
        <v>3041</v>
      </c>
      <c r="C91" s="169" t="s">
        <v>3314</v>
      </c>
      <c r="D91" s="142"/>
      <c r="E91" s="166"/>
      <c r="F91" s="167">
        <v>1</v>
      </c>
      <c r="G91" s="168" t="s">
        <v>4963</v>
      </c>
      <c r="H91" s="29"/>
      <c r="I91" s="52">
        <f t="shared" si="5"/>
        <v>1</v>
      </c>
      <c r="J91" s="96">
        <f>VLOOKUP(G91,AvailabilityData,2,FALSE)</f>
        <v>0</v>
      </c>
      <c r="K91" s="97">
        <f t="shared" si="7"/>
        <v>0</v>
      </c>
    </row>
    <row r="92" spans="1:11" s="45" customFormat="1" ht="15.75" customHeight="1" x14ac:dyDescent="0.2">
      <c r="A92" s="196" t="s">
        <v>3131</v>
      </c>
      <c r="B92" s="565"/>
      <c r="C92" s="197"/>
      <c r="D92" s="200"/>
      <c r="E92" s="175"/>
      <c r="F92" s="199"/>
      <c r="G92" s="255"/>
      <c r="H92" s="29"/>
      <c r="I92" s="52"/>
      <c r="J92" s="96"/>
      <c r="K92" s="97"/>
    </row>
    <row r="93" spans="1:11" s="30" customFormat="1" ht="30" customHeight="1" x14ac:dyDescent="0.2">
      <c r="A93" s="162" t="s">
        <v>1860</v>
      </c>
      <c r="B93" s="163" t="s">
        <v>3041</v>
      </c>
      <c r="C93" s="169" t="s">
        <v>1943</v>
      </c>
      <c r="D93" s="165"/>
      <c r="E93" s="166"/>
      <c r="F93" s="167">
        <v>1</v>
      </c>
      <c r="G93" s="168" t="s">
        <v>4963</v>
      </c>
      <c r="H93" s="29"/>
      <c r="I93" s="52">
        <f t="shared" si="5"/>
        <v>1</v>
      </c>
      <c r="J93" s="96">
        <f>VLOOKUP(G93,AvailabilityData,2,FALSE)</f>
        <v>0</v>
      </c>
      <c r="K93" s="97">
        <f t="shared" si="7"/>
        <v>0</v>
      </c>
    </row>
    <row r="94" spans="1:11" s="30" customFormat="1" ht="30" customHeight="1" x14ac:dyDescent="0.25">
      <c r="A94" s="162" t="s">
        <v>1861</v>
      </c>
      <c r="B94" s="163" t="s">
        <v>3041</v>
      </c>
      <c r="C94" s="169" t="s">
        <v>2680</v>
      </c>
      <c r="D94" s="165"/>
      <c r="E94" s="166"/>
      <c r="F94" s="167">
        <v>1</v>
      </c>
      <c r="G94" s="168" t="s">
        <v>4963</v>
      </c>
      <c r="H94" s="31"/>
      <c r="I94" s="52">
        <f t="shared" si="5"/>
        <v>1</v>
      </c>
      <c r="J94" s="96">
        <f>VLOOKUP(G94,AvailabilityData,2,FALSE)</f>
        <v>0</v>
      </c>
      <c r="K94" s="97">
        <f t="shared" si="7"/>
        <v>0</v>
      </c>
    </row>
    <row r="95" spans="1:11" s="29" customFormat="1" ht="15.75" x14ac:dyDescent="0.25">
      <c r="A95" s="196" t="s">
        <v>3023</v>
      </c>
      <c r="B95" s="187"/>
      <c r="C95" s="201"/>
      <c r="D95" s="202"/>
      <c r="E95" s="175"/>
      <c r="F95" s="203"/>
      <c r="G95" s="257"/>
      <c r="H95" s="31"/>
      <c r="I95" s="52"/>
      <c r="J95" s="96"/>
      <c r="K95" s="97"/>
    </row>
    <row r="96" spans="1:11" s="29" customFormat="1" ht="25.5" x14ac:dyDescent="0.25">
      <c r="A96" s="162" t="s">
        <v>1862</v>
      </c>
      <c r="B96" s="163" t="s">
        <v>3041</v>
      </c>
      <c r="C96" s="164" t="s">
        <v>3317</v>
      </c>
      <c r="D96" s="165"/>
      <c r="E96" s="166"/>
      <c r="F96" s="167">
        <v>1</v>
      </c>
      <c r="G96" s="168" t="s">
        <v>4963</v>
      </c>
      <c r="H96" s="31"/>
      <c r="I96" s="52">
        <f t="shared" si="5"/>
        <v>1</v>
      </c>
      <c r="J96" s="96">
        <f t="shared" ref="J96:J117" si="8">VLOOKUP(G96,AvailabilityData,2,FALSE)</f>
        <v>0</v>
      </c>
      <c r="K96" s="97">
        <f t="shared" si="7"/>
        <v>0</v>
      </c>
    </row>
    <row r="97" spans="1:11" s="29" customFormat="1" ht="25.5" x14ac:dyDescent="0.25">
      <c r="A97" s="162" t="s">
        <v>1863</v>
      </c>
      <c r="B97" s="163" t="s">
        <v>3041</v>
      </c>
      <c r="C97" s="164" t="s">
        <v>3315</v>
      </c>
      <c r="D97" s="165"/>
      <c r="E97" s="166"/>
      <c r="F97" s="167">
        <v>1</v>
      </c>
      <c r="G97" s="168" t="s">
        <v>4963</v>
      </c>
      <c r="H97" s="31"/>
      <c r="I97" s="52">
        <f t="shared" si="5"/>
        <v>1</v>
      </c>
      <c r="J97" s="96">
        <f t="shared" si="8"/>
        <v>0</v>
      </c>
      <c r="K97" s="97">
        <f t="shared" si="7"/>
        <v>0</v>
      </c>
    </row>
    <row r="98" spans="1:11" s="30" customFormat="1" ht="25.5" x14ac:dyDescent="0.25">
      <c r="A98" s="162" t="s">
        <v>1864</v>
      </c>
      <c r="B98" s="163" t="s">
        <v>3041</v>
      </c>
      <c r="C98" s="164" t="s">
        <v>3316</v>
      </c>
      <c r="D98" s="165"/>
      <c r="E98" s="166"/>
      <c r="F98" s="167">
        <v>1</v>
      </c>
      <c r="G98" s="168" t="s">
        <v>4963</v>
      </c>
      <c r="H98" s="31"/>
      <c r="I98" s="52">
        <f t="shared" si="5"/>
        <v>1</v>
      </c>
      <c r="J98" s="96">
        <f t="shared" si="8"/>
        <v>0</v>
      </c>
      <c r="K98" s="97">
        <f t="shared" si="7"/>
        <v>0</v>
      </c>
    </row>
    <row r="99" spans="1:11" s="30" customFormat="1" ht="43.5" customHeight="1" x14ac:dyDescent="0.25">
      <c r="A99" s="162" t="s">
        <v>1865</v>
      </c>
      <c r="B99" s="163" t="s">
        <v>3041</v>
      </c>
      <c r="C99" s="164" t="s">
        <v>1955</v>
      </c>
      <c r="D99" s="165"/>
      <c r="E99" s="166"/>
      <c r="F99" s="167">
        <v>1</v>
      </c>
      <c r="G99" s="168" t="s">
        <v>4963</v>
      </c>
      <c r="H99" s="31"/>
      <c r="I99" s="52">
        <f t="shared" si="5"/>
        <v>1</v>
      </c>
      <c r="J99" s="96">
        <f t="shared" si="8"/>
        <v>0</v>
      </c>
      <c r="K99" s="97">
        <f t="shared" si="7"/>
        <v>0</v>
      </c>
    </row>
    <row r="100" spans="1:11" s="30" customFormat="1" ht="28.5" customHeight="1" x14ac:dyDescent="0.25">
      <c r="A100" s="162" t="s">
        <v>1866</v>
      </c>
      <c r="B100" s="163" t="s">
        <v>3041</v>
      </c>
      <c r="C100" s="164" t="s">
        <v>4844</v>
      </c>
      <c r="D100" s="142"/>
      <c r="E100" s="166"/>
      <c r="F100" s="167">
        <v>1</v>
      </c>
      <c r="G100" s="168" t="s">
        <v>4963</v>
      </c>
      <c r="H100" s="31"/>
      <c r="I100" s="52">
        <f t="shared" si="5"/>
        <v>1</v>
      </c>
      <c r="J100" s="96">
        <f t="shared" si="8"/>
        <v>0</v>
      </c>
      <c r="K100" s="97">
        <f t="shared" si="7"/>
        <v>0</v>
      </c>
    </row>
    <row r="101" spans="1:11" s="30" customFormat="1" ht="25.5" x14ac:dyDescent="0.2">
      <c r="A101" s="162" t="s">
        <v>1867</v>
      </c>
      <c r="B101" s="163" t="s">
        <v>3041</v>
      </c>
      <c r="C101" s="204" t="s">
        <v>2577</v>
      </c>
      <c r="D101" s="190"/>
      <c r="E101" s="166"/>
      <c r="F101" s="167">
        <v>1</v>
      </c>
      <c r="G101" s="168" t="s">
        <v>4963</v>
      </c>
      <c r="I101" s="52">
        <f t="shared" si="5"/>
        <v>1</v>
      </c>
      <c r="J101" s="96">
        <f t="shared" si="8"/>
        <v>0</v>
      </c>
      <c r="K101" s="97">
        <f t="shared" si="7"/>
        <v>0</v>
      </c>
    </row>
    <row r="102" spans="1:11" s="30" customFormat="1" ht="30" customHeight="1" x14ac:dyDescent="0.2">
      <c r="A102" s="162" t="s">
        <v>1868</v>
      </c>
      <c r="B102" s="163" t="s">
        <v>3041</v>
      </c>
      <c r="C102" s="204" t="s">
        <v>5005</v>
      </c>
      <c r="D102" s="205"/>
      <c r="E102" s="166"/>
      <c r="F102" s="167">
        <v>1</v>
      </c>
      <c r="G102" s="168" t="s">
        <v>4963</v>
      </c>
      <c r="I102" s="52">
        <f t="shared" si="5"/>
        <v>1</v>
      </c>
      <c r="J102" s="96">
        <f t="shared" si="8"/>
        <v>0</v>
      </c>
      <c r="K102" s="97">
        <f t="shared" si="7"/>
        <v>0</v>
      </c>
    </row>
    <row r="103" spans="1:11" s="30" customFormat="1" ht="45" customHeight="1" x14ac:dyDescent="0.2">
      <c r="A103" s="162" t="s">
        <v>1869</v>
      </c>
      <c r="B103" s="163" t="s">
        <v>3041</v>
      </c>
      <c r="C103" s="164" t="s">
        <v>1709</v>
      </c>
      <c r="D103" s="206"/>
      <c r="E103" s="166"/>
      <c r="F103" s="167">
        <v>1</v>
      </c>
      <c r="G103" s="168" t="s">
        <v>4963</v>
      </c>
      <c r="I103" s="52">
        <f t="shared" si="5"/>
        <v>1</v>
      </c>
      <c r="J103" s="96">
        <f t="shared" si="8"/>
        <v>0</v>
      </c>
      <c r="K103" s="97">
        <f t="shared" si="7"/>
        <v>0</v>
      </c>
    </row>
    <row r="104" spans="1:11" s="30" customFormat="1" ht="25.5" x14ac:dyDescent="0.2">
      <c r="A104" s="162" t="s">
        <v>1870</v>
      </c>
      <c r="B104" s="163" t="s">
        <v>3041</v>
      </c>
      <c r="C104" s="169" t="s">
        <v>1970</v>
      </c>
      <c r="D104" s="165"/>
      <c r="E104" s="166"/>
      <c r="F104" s="167">
        <v>1</v>
      </c>
      <c r="G104" s="168" t="s">
        <v>4963</v>
      </c>
      <c r="I104" s="52">
        <f t="shared" si="5"/>
        <v>1</v>
      </c>
      <c r="J104" s="96">
        <f t="shared" si="8"/>
        <v>0</v>
      </c>
      <c r="K104" s="97">
        <f t="shared" si="7"/>
        <v>0</v>
      </c>
    </row>
    <row r="105" spans="1:11" s="30" customFormat="1" ht="30" customHeight="1" x14ac:dyDescent="0.25">
      <c r="A105" s="162" t="s">
        <v>1871</v>
      </c>
      <c r="B105" s="163" t="s">
        <v>3041</v>
      </c>
      <c r="C105" s="169" t="s">
        <v>1971</v>
      </c>
      <c r="D105" s="165"/>
      <c r="E105" s="166"/>
      <c r="F105" s="167">
        <v>1</v>
      </c>
      <c r="G105" s="168" t="s">
        <v>4963</v>
      </c>
      <c r="H105" s="27"/>
      <c r="I105" s="52">
        <f t="shared" si="5"/>
        <v>1</v>
      </c>
      <c r="J105" s="96">
        <f t="shared" si="8"/>
        <v>0</v>
      </c>
      <c r="K105" s="97">
        <f t="shared" si="7"/>
        <v>0</v>
      </c>
    </row>
    <row r="106" spans="1:11" s="30" customFormat="1" ht="38.25" x14ac:dyDescent="0.25">
      <c r="A106" s="162" t="s">
        <v>1872</v>
      </c>
      <c r="B106" s="163" t="s">
        <v>3041</v>
      </c>
      <c r="C106" s="169" t="s">
        <v>2012</v>
      </c>
      <c r="D106" s="165"/>
      <c r="E106" s="166"/>
      <c r="F106" s="167">
        <v>1</v>
      </c>
      <c r="G106" s="168" t="s">
        <v>4963</v>
      </c>
      <c r="H106" s="27"/>
      <c r="I106" s="52">
        <f t="shared" si="5"/>
        <v>1</v>
      </c>
      <c r="J106" s="96">
        <f t="shared" si="8"/>
        <v>0</v>
      </c>
      <c r="K106" s="97">
        <f t="shared" si="7"/>
        <v>0</v>
      </c>
    </row>
    <row r="107" spans="1:11" s="30" customFormat="1" ht="25.5" x14ac:dyDescent="0.25">
      <c r="A107" s="162" t="s">
        <v>1873</v>
      </c>
      <c r="B107" s="163" t="s">
        <v>3041</v>
      </c>
      <c r="C107" s="169" t="s">
        <v>1972</v>
      </c>
      <c r="D107" s="165"/>
      <c r="E107" s="166"/>
      <c r="F107" s="167">
        <v>1</v>
      </c>
      <c r="G107" s="168" t="s">
        <v>4963</v>
      </c>
      <c r="H107" s="27"/>
      <c r="I107" s="52">
        <f t="shared" si="5"/>
        <v>1</v>
      </c>
      <c r="J107" s="96">
        <f t="shared" si="8"/>
        <v>0</v>
      </c>
      <c r="K107" s="97">
        <f t="shared" si="7"/>
        <v>0</v>
      </c>
    </row>
    <row r="108" spans="1:11" s="30" customFormat="1" ht="30" customHeight="1" x14ac:dyDescent="0.25">
      <c r="A108" s="162" t="s">
        <v>1874</v>
      </c>
      <c r="B108" s="163" t="s">
        <v>3041</v>
      </c>
      <c r="C108" s="169" t="s">
        <v>1710</v>
      </c>
      <c r="D108" s="165"/>
      <c r="E108" s="166"/>
      <c r="F108" s="167">
        <v>1</v>
      </c>
      <c r="G108" s="168" t="s">
        <v>4963</v>
      </c>
      <c r="H108" s="27"/>
      <c r="I108" s="52">
        <f t="shared" si="5"/>
        <v>1</v>
      </c>
      <c r="J108" s="96">
        <f t="shared" si="8"/>
        <v>0</v>
      </c>
      <c r="K108" s="97">
        <f t="shared" si="7"/>
        <v>0</v>
      </c>
    </row>
    <row r="109" spans="1:11" s="30" customFormat="1" ht="30" customHeight="1" x14ac:dyDescent="0.25">
      <c r="A109" s="162" t="s">
        <v>1875</v>
      </c>
      <c r="B109" s="163" t="s">
        <v>3041</v>
      </c>
      <c r="C109" s="204" t="s">
        <v>4904</v>
      </c>
      <c r="D109" s="165"/>
      <c r="E109" s="166"/>
      <c r="F109" s="167">
        <v>1</v>
      </c>
      <c r="G109" s="168" t="s">
        <v>4963</v>
      </c>
      <c r="H109" s="27"/>
      <c r="I109" s="52">
        <f t="shared" si="5"/>
        <v>1</v>
      </c>
      <c r="J109" s="96">
        <f t="shared" si="8"/>
        <v>0</v>
      </c>
      <c r="K109" s="97">
        <f t="shared" si="7"/>
        <v>0</v>
      </c>
    </row>
    <row r="110" spans="1:11" s="30" customFormat="1" ht="30" customHeight="1" x14ac:dyDescent="0.25">
      <c r="A110" s="162" t="s">
        <v>1876</v>
      </c>
      <c r="B110" s="163" t="s">
        <v>3041</v>
      </c>
      <c r="C110" s="204" t="s">
        <v>474</v>
      </c>
      <c r="D110" s="165"/>
      <c r="E110" s="166"/>
      <c r="F110" s="167">
        <v>1</v>
      </c>
      <c r="G110" s="168" t="s">
        <v>4963</v>
      </c>
      <c r="H110" s="27"/>
      <c r="I110" s="52">
        <f t="shared" si="5"/>
        <v>1</v>
      </c>
      <c r="J110" s="96">
        <f t="shared" si="8"/>
        <v>0</v>
      </c>
      <c r="K110" s="97">
        <f t="shared" si="7"/>
        <v>0</v>
      </c>
    </row>
    <row r="111" spans="1:11" s="30" customFormat="1" ht="25.5" x14ac:dyDescent="0.25">
      <c r="A111" s="162" t="s">
        <v>1877</v>
      </c>
      <c r="B111" s="163" t="s">
        <v>3041</v>
      </c>
      <c r="C111" s="204" t="s">
        <v>4903</v>
      </c>
      <c r="D111" s="165"/>
      <c r="E111" s="166"/>
      <c r="F111" s="167">
        <v>1</v>
      </c>
      <c r="G111" s="168" t="s">
        <v>4963</v>
      </c>
      <c r="H111" s="27"/>
      <c r="I111" s="52">
        <f t="shared" si="5"/>
        <v>1</v>
      </c>
      <c r="J111" s="96">
        <f t="shared" si="8"/>
        <v>0</v>
      </c>
      <c r="K111" s="97">
        <f t="shared" si="7"/>
        <v>0</v>
      </c>
    </row>
    <row r="112" spans="1:11" s="30" customFormat="1" ht="30" customHeight="1" x14ac:dyDescent="0.25">
      <c r="A112" s="162" t="s">
        <v>2161</v>
      </c>
      <c r="B112" s="163" t="s">
        <v>3041</v>
      </c>
      <c r="C112" s="204" t="s">
        <v>263</v>
      </c>
      <c r="D112" s="165"/>
      <c r="E112" s="166"/>
      <c r="F112" s="167">
        <v>1</v>
      </c>
      <c r="G112" s="168" t="s">
        <v>4963</v>
      </c>
      <c r="H112" s="27"/>
      <c r="I112" s="52">
        <f t="shared" si="5"/>
        <v>1</v>
      </c>
      <c r="J112" s="96">
        <f t="shared" si="8"/>
        <v>0</v>
      </c>
      <c r="K112" s="97">
        <f t="shared" si="7"/>
        <v>0</v>
      </c>
    </row>
    <row r="113" spans="1:12" s="30" customFormat="1" ht="38.25" x14ac:dyDescent="0.25">
      <c r="A113" s="162" t="s">
        <v>1878</v>
      </c>
      <c r="B113" s="163" t="s">
        <v>3041</v>
      </c>
      <c r="C113" s="204" t="s">
        <v>2575</v>
      </c>
      <c r="D113" s="165"/>
      <c r="E113" s="166"/>
      <c r="F113" s="167">
        <v>1</v>
      </c>
      <c r="G113" s="168" t="s">
        <v>4963</v>
      </c>
      <c r="H113" s="27"/>
      <c r="I113" s="52">
        <f t="shared" si="5"/>
        <v>1</v>
      </c>
      <c r="J113" s="96">
        <f t="shared" si="8"/>
        <v>0</v>
      </c>
      <c r="K113" s="97">
        <f t="shared" si="7"/>
        <v>0</v>
      </c>
    </row>
    <row r="114" spans="1:12" s="30" customFormat="1" ht="25.5" x14ac:dyDescent="0.25">
      <c r="A114" s="162" t="s">
        <v>1879</v>
      </c>
      <c r="B114" s="163" t="s">
        <v>3041</v>
      </c>
      <c r="C114" s="207" t="s">
        <v>1978</v>
      </c>
      <c r="D114" s="165"/>
      <c r="E114" s="166"/>
      <c r="F114" s="167">
        <v>1</v>
      </c>
      <c r="G114" s="168" t="s">
        <v>4963</v>
      </c>
      <c r="H114" s="27"/>
      <c r="I114" s="52">
        <f t="shared" si="5"/>
        <v>1</v>
      </c>
      <c r="J114" s="96">
        <f t="shared" si="8"/>
        <v>0</v>
      </c>
      <c r="K114" s="97">
        <f t="shared" si="7"/>
        <v>0</v>
      </c>
    </row>
    <row r="115" spans="1:12" s="27" customFormat="1" ht="25.5" x14ac:dyDescent="0.25">
      <c r="A115" s="162" t="s">
        <v>1880</v>
      </c>
      <c r="B115" s="163" t="s">
        <v>3041</v>
      </c>
      <c r="C115" s="169" t="s">
        <v>1979</v>
      </c>
      <c r="D115" s="165"/>
      <c r="E115" s="166"/>
      <c r="F115" s="167">
        <v>1</v>
      </c>
      <c r="G115" s="168" t="s">
        <v>4963</v>
      </c>
      <c r="I115" s="52">
        <f t="shared" si="5"/>
        <v>1</v>
      </c>
      <c r="J115" s="96">
        <f t="shared" si="8"/>
        <v>0</v>
      </c>
      <c r="K115" s="97">
        <f t="shared" si="7"/>
        <v>0</v>
      </c>
      <c r="L115" s="31"/>
    </row>
    <row r="116" spans="1:12" s="27" customFormat="1" ht="30" customHeight="1" x14ac:dyDescent="0.25">
      <c r="A116" s="162" t="s">
        <v>1881</v>
      </c>
      <c r="B116" s="163" t="s">
        <v>3041</v>
      </c>
      <c r="C116" s="169" t="s">
        <v>1976</v>
      </c>
      <c r="D116" s="165"/>
      <c r="E116" s="166"/>
      <c r="F116" s="167">
        <v>1</v>
      </c>
      <c r="G116" s="168" t="s">
        <v>4963</v>
      </c>
      <c r="I116" s="52">
        <f t="shared" si="5"/>
        <v>1</v>
      </c>
      <c r="J116" s="96">
        <f t="shared" si="8"/>
        <v>0</v>
      </c>
      <c r="K116" s="97">
        <f t="shared" si="7"/>
        <v>0</v>
      </c>
      <c r="L116" s="31"/>
    </row>
    <row r="117" spans="1:12" s="27" customFormat="1" ht="30" customHeight="1" x14ac:dyDescent="0.25">
      <c r="A117" s="162" t="s">
        <v>2162</v>
      </c>
      <c r="B117" s="163" t="s">
        <v>3041</v>
      </c>
      <c r="C117" s="208" t="s">
        <v>1977</v>
      </c>
      <c r="D117" s="209"/>
      <c r="E117" s="166"/>
      <c r="F117" s="167">
        <v>1</v>
      </c>
      <c r="G117" s="168" t="s">
        <v>4963</v>
      </c>
      <c r="I117" s="52">
        <f t="shared" si="5"/>
        <v>1</v>
      </c>
      <c r="J117" s="96">
        <f t="shared" si="8"/>
        <v>0</v>
      </c>
      <c r="K117" s="97">
        <f t="shared" si="7"/>
        <v>0</v>
      </c>
      <c r="L117" s="31"/>
    </row>
    <row r="118" spans="1:12" s="30" customFormat="1" ht="25.5" x14ac:dyDescent="0.25">
      <c r="A118" s="191"/>
      <c r="B118" s="192"/>
      <c r="C118" s="210" t="s">
        <v>1956</v>
      </c>
      <c r="D118" s="188"/>
      <c r="E118" s="175"/>
      <c r="F118" s="211"/>
      <c r="G118" s="256"/>
      <c r="H118" s="27"/>
      <c r="I118" s="52"/>
      <c r="J118" s="96"/>
      <c r="K118" s="97"/>
    </row>
    <row r="119" spans="1:12" s="30" customFormat="1" ht="30" customHeight="1" x14ac:dyDescent="0.25">
      <c r="A119" s="212" t="s">
        <v>2163</v>
      </c>
      <c r="B119" s="163" t="s">
        <v>3041</v>
      </c>
      <c r="C119" s="213" t="s">
        <v>1957</v>
      </c>
      <c r="D119" s="141"/>
      <c r="E119" s="166"/>
      <c r="F119" s="167">
        <v>1</v>
      </c>
      <c r="G119" s="168" t="s">
        <v>4963</v>
      </c>
      <c r="H119" s="27"/>
      <c r="I119" s="52">
        <f t="shared" si="5"/>
        <v>1</v>
      </c>
      <c r="J119" s="96">
        <f t="shared" ref="J119:J126" si="9">VLOOKUP(G119,AvailabilityData,2,FALSE)</f>
        <v>0</v>
      </c>
      <c r="K119" s="97">
        <f t="shared" si="7"/>
        <v>0</v>
      </c>
    </row>
    <row r="120" spans="1:12" s="30" customFormat="1" ht="30" customHeight="1" x14ac:dyDescent="0.25">
      <c r="A120" s="212" t="s">
        <v>2164</v>
      </c>
      <c r="B120" s="163" t="s">
        <v>3041</v>
      </c>
      <c r="C120" s="214" t="s">
        <v>1958</v>
      </c>
      <c r="D120" s="165"/>
      <c r="E120" s="166"/>
      <c r="F120" s="167">
        <v>1</v>
      </c>
      <c r="G120" s="168" t="s">
        <v>4963</v>
      </c>
      <c r="H120" s="27"/>
      <c r="I120" s="52">
        <f t="shared" si="5"/>
        <v>1</v>
      </c>
      <c r="J120" s="96">
        <f t="shared" si="9"/>
        <v>0</v>
      </c>
      <c r="K120" s="97">
        <f t="shared" si="7"/>
        <v>0</v>
      </c>
    </row>
    <row r="121" spans="1:12" s="30" customFormat="1" ht="30" customHeight="1" x14ac:dyDescent="0.25">
      <c r="A121" s="212" t="s">
        <v>1882</v>
      </c>
      <c r="B121" s="163" t="s">
        <v>3041</v>
      </c>
      <c r="C121" s="214" t="s">
        <v>1959</v>
      </c>
      <c r="D121" s="165"/>
      <c r="E121" s="166"/>
      <c r="F121" s="167">
        <v>1</v>
      </c>
      <c r="G121" s="168" t="s">
        <v>4963</v>
      </c>
      <c r="H121" s="27"/>
      <c r="I121" s="52">
        <f t="shared" si="5"/>
        <v>1</v>
      </c>
      <c r="J121" s="96">
        <f t="shared" si="9"/>
        <v>0</v>
      </c>
      <c r="K121" s="97">
        <f t="shared" si="7"/>
        <v>0</v>
      </c>
    </row>
    <row r="122" spans="1:12" s="30" customFormat="1" ht="30" customHeight="1" x14ac:dyDescent="0.25">
      <c r="A122" s="212" t="s">
        <v>1883</v>
      </c>
      <c r="B122" s="163" t="s">
        <v>3041</v>
      </c>
      <c r="C122" s="214" t="s">
        <v>3319</v>
      </c>
      <c r="D122" s="165"/>
      <c r="E122" s="166"/>
      <c r="F122" s="167">
        <v>1</v>
      </c>
      <c r="G122" s="168" t="s">
        <v>4963</v>
      </c>
      <c r="H122" s="27"/>
      <c r="I122" s="52">
        <f t="shared" si="5"/>
        <v>1</v>
      </c>
      <c r="J122" s="96">
        <f t="shared" si="9"/>
        <v>0</v>
      </c>
      <c r="K122" s="97">
        <f t="shared" si="7"/>
        <v>0</v>
      </c>
    </row>
    <row r="123" spans="1:12" s="30" customFormat="1" ht="30" customHeight="1" x14ac:dyDescent="0.2">
      <c r="A123" s="212" t="s">
        <v>1884</v>
      </c>
      <c r="B123" s="163" t="s">
        <v>3041</v>
      </c>
      <c r="C123" s="215" t="s">
        <v>1960</v>
      </c>
      <c r="D123" s="209"/>
      <c r="E123" s="166"/>
      <c r="F123" s="167">
        <v>1</v>
      </c>
      <c r="G123" s="168" t="s">
        <v>4963</v>
      </c>
      <c r="H123" s="29"/>
      <c r="I123" s="52">
        <f t="shared" si="5"/>
        <v>1</v>
      </c>
      <c r="J123" s="96">
        <f t="shared" si="9"/>
        <v>0</v>
      </c>
      <c r="K123" s="97">
        <f t="shared" si="7"/>
        <v>0</v>
      </c>
    </row>
    <row r="124" spans="1:12" s="30" customFormat="1" ht="30" customHeight="1" x14ac:dyDescent="0.25">
      <c r="A124" s="212" t="s">
        <v>1885</v>
      </c>
      <c r="B124" s="163" t="s">
        <v>3041</v>
      </c>
      <c r="C124" s="214" t="s">
        <v>3318</v>
      </c>
      <c r="D124" s="142"/>
      <c r="E124" s="166"/>
      <c r="F124" s="167">
        <v>1</v>
      </c>
      <c r="G124" s="168" t="s">
        <v>4963</v>
      </c>
      <c r="H124" s="27"/>
      <c r="I124" s="52">
        <f t="shared" si="5"/>
        <v>1</v>
      </c>
      <c r="J124" s="96">
        <f t="shared" si="9"/>
        <v>0</v>
      </c>
      <c r="K124" s="97">
        <f t="shared" si="7"/>
        <v>0</v>
      </c>
    </row>
    <row r="125" spans="1:12" s="30" customFormat="1" ht="30" customHeight="1" x14ac:dyDescent="0.25">
      <c r="A125" s="212" t="s">
        <v>1886</v>
      </c>
      <c r="B125" s="163" t="s">
        <v>3041</v>
      </c>
      <c r="C125" s="216" t="s">
        <v>3456</v>
      </c>
      <c r="D125" s="142"/>
      <c r="E125" s="166"/>
      <c r="F125" s="167">
        <v>1</v>
      </c>
      <c r="G125" s="168" t="s">
        <v>4963</v>
      </c>
      <c r="H125" s="27"/>
      <c r="I125" s="52">
        <f t="shared" si="5"/>
        <v>1</v>
      </c>
      <c r="J125" s="96">
        <f t="shared" si="9"/>
        <v>0</v>
      </c>
      <c r="K125" s="97">
        <f t="shared" si="7"/>
        <v>0</v>
      </c>
    </row>
    <row r="126" spans="1:12" s="30" customFormat="1" ht="30" customHeight="1" x14ac:dyDescent="0.25">
      <c r="A126" s="212" t="s">
        <v>1887</v>
      </c>
      <c r="B126" s="163" t="s">
        <v>3041</v>
      </c>
      <c r="C126" s="216" t="s">
        <v>3457</v>
      </c>
      <c r="D126" s="142"/>
      <c r="E126" s="166"/>
      <c r="F126" s="167">
        <v>1</v>
      </c>
      <c r="G126" s="168" t="s">
        <v>4963</v>
      </c>
      <c r="H126" s="27"/>
      <c r="I126" s="52">
        <f t="shared" si="5"/>
        <v>1</v>
      </c>
      <c r="J126" s="96">
        <f t="shared" si="9"/>
        <v>0</v>
      </c>
      <c r="K126" s="97">
        <f t="shared" si="7"/>
        <v>0</v>
      </c>
    </row>
    <row r="127" spans="1:12" s="29" customFormat="1" ht="15.75" x14ac:dyDescent="0.25">
      <c r="A127" s="196" t="s">
        <v>3024</v>
      </c>
      <c r="B127" s="217"/>
      <c r="C127" s="565"/>
      <c r="D127" s="218"/>
      <c r="E127" s="175"/>
      <c r="F127" s="176"/>
      <c r="G127" s="253"/>
      <c r="H127" s="27"/>
      <c r="I127" s="52"/>
      <c r="J127" s="96"/>
      <c r="K127" s="97"/>
    </row>
    <row r="128" spans="1:12" s="30" customFormat="1" ht="15.75" x14ac:dyDescent="0.25">
      <c r="A128" s="162" t="s">
        <v>1888</v>
      </c>
      <c r="B128" s="163" t="s">
        <v>3041</v>
      </c>
      <c r="C128" s="164" t="s">
        <v>264</v>
      </c>
      <c r="D128" s="165"/>
      <c r="E128" s="166"/>
      <c r="F128" s="167">
        <v>1</v>
      </c>
      <c r="G128" s="168" t="s">
        <v>4963</v>
      </c>
      <c r="H128" s="27"/>
      <c r="I128" s="52">
        <f t="shared" si="5"/>
        <v>1</v>
      </c>
      <c r="J128" s="96">
        <f>VLOOKUP(G128,AvailabilityData,2,FALSE)</f>
        <v>0</v>
      </c>
      <c r="K128" s="97">
        <f t="shared" si="7"/>
        <v>0</v>
      </c>
    </row>
    <row r="129" spans="1:11" s="30" customFormat="1" ht="33" customHeight="1" x14ac:dyDescent="0.25">
      <c r="A129" s="191"/>
      <c r="B129" s="192"/>
      <c r="C129" s="187" t="s">
        <v>3133</v>
      </c>
      <c r="D129" s="188"/>
      <c r="E129" s="175"/>
      <c r="F129" s="194"/>
      <c r="G129" s="252"/>
      <c r="H129" s="27"/>
      <c r="I129" s="52"/>
      <c r="J129" s="96"/>
      <c r="K129" s="97"/>
    </row>
    <row r="130" spans="1:11" s="30" customFormat="1" ht="30" customHeight="1" x14ac:dyDescent="0.25">
      <c r="A130" s="212" t="s">
        <v>1889</v>
      </c>
      <c r="B130" s="163" t="s">
        <v>3041</v>
      </c>
      <c r="C130" s="183" t="s">
        <v>307</v>
      </c>
      <c r="D130" s="222"/>
      <c r="E130" s="166"/>
      <c r="F130" s="167">
        <v>1</v>
      </c>
      <c r="G130" s="168" t="s">
        <v>4963</v>
      </c>
      <c r="H130" s="27"/>
      <c r="I130" s="52">
        <f t="shared" si="5"/>
        <v>1</v>
      </c>
      <c r="J130" s="96">
        <f>VLOOKUP(G130,AvailabilityData,2,FALSE)</f>
        <v>0</v>
      </c>
      <c r="K130" s="97">
        <f t="shared" si="7"/>
        <v>0</v>
      </c>
    </row>
    <row r="131" spans="1:11" s="30" customFormat="1" ht="30" customHeight="1" x14ac:dyDescent="0.2">
      <c r="A131" s="212" t="s">
        <v>1890</v>
      </c>
      <c r="B131" s="163" t="s">
        <v>3041</v>
      </c>
      <c r="C131" s="183" t="s">
        <v>1653</v>
      </c>
      <c r="D131" s="222"/>
      <c r="E131" s="166"/>
      <c r="F131" s="167">
        <v>1</v>
      </c>
      <c r="G131" s="168" t="s">
        <v>4963</v>
      </c>
      <c r="I131" s="52">
        <f t="shared" si="5"/>
        <v>1</v>
      </c>
      <c r="J131" s="96">
        <f>VLOOKUP(G131,AvailabilityData,2,FALSE)</f>
        <v>0</v>
      </c>
      <c r="K131" s="97">
        <f t="shared" si="7"/>
        <v>0</v>
      </c>
    </row>
    <row r="132" spans="1:11" s="30" customFormat="1" ht="44.25" customHeight="1" x14ac:dyDescent="0.25">
      <c r="A132" s="212" t="s">
        <v>1891</v>
      </c>
      <c r="B132" s="163" t="s">
        <v>3041</v>
      </c>
      <c r="C132" s="164" t="s">
        <v>5013</v>
      </c>
      <c r="D132" s="142"/>
      <c r="E132" s="166"/>
      <c r="F132" s="167">
        <v>1</v>
      </c>
      <c r="G132" s="168" t="s">
        <v>4963</v>
      </c>
      <c r="H132" s="27"/>
      <c r="I132" s="52">
        <f t="shared" si="5"/>
        <v>1</v>
      </c>
      <c r="J132" s="96">
        <f>VLOOKUP(G132,AvailabilityData,2,FALSE)</f>
        <v>0</v>
      </c>
      <c r="K132" s="97">
        <f t="shared" si="7"/>
        <v>0</v>
      </c>
    </row>
    <row r="133" spans="1:11" s="30" customFormat="1" ht="15.75" x14ac:dyDescent="0.25">
      <c r="A133" s="186"/>
      <c r="B133" s="187"/>
      <c r="C133" s="187" t="s">
        <v>265</v>
      </c>
      <c r="D133" s="188"/>
      <c r="E133" s="175"/>
      <c r="F133" s="176"/>
      <c r="G133" s="253"/>
      <c r="H133" s="27"/>
      <c r="I133" s="52"/>
      <c r="J133" s="96"/>
      <c r="K133" s="97"/>
    </row>
    <row r="134" spans="1:11" s="30" customFormat="1" ht="30" customHeight="1" x14ac:dyDescent="0.2">
      <c r="A134" s="162" t="s">
        <v>1892</v>
      </c>
      <c r="B134" s="163" t="s">
        <v>3041</v>
      </c>
      <c r="C134" s="223" t="s">
        <v>5014</v>
      </c>
      <c r="D134" s="141"/>
      <c r="E134" s="166"/>
      <c r="F134" s="167">
        <v>1</v>
      </c>
      <c r="G134" s="168" t="s">
        <v>4963</v>
      </c>
      <c r="I134" s="52">
        <f t="shared" ref="I134:I196" si="10">IF(NOT(ISBLANK($B134)),VLOOKUP($B134,specdata,2,FALSE),"")</f>
        <v>1</v>
      </c>
      <c r="J134" s="96">
        <f t="shared" ref="J134:J144" si="11">VLOOKUP(G134,AvailabilityData,2,FALSE)</f>
        <v>0</v>
      </c>
      <c r="K134" s="97">
        <f t="shared" ref="K134:K196" si="12">I134*J134</f>
        <v>0</v>
      </c>
    </row>
    <row r="135" spans="1:11" s="30" customFormat="1" ht="30" customHeight="1" x14ac:dyDescent="0.25">
      <c r="A135" s="162" t="s">
        <v>1893</v>
      </c>
      <c r="B135" s="163" t="s">
        <v>3041</v>
      </c>
      <c r="C135" s="183" t="s">
        <v>5015</v>
      </c>
      <c r="D135" s="165"/>
      <c r="E135" s="166"/>
      <c r="F135" s="167">
        <v>1</v>
      </c>
      <c r="G135" s="168" t="s">
        <v>4963</v>
      </c>
      <c r="H135" s="27"/>
      <c r="I135" s="52">
        <f t="shared" si="10"/>
        <v>1</v>
      </c>
      <c r="J135" s="96">
        <f t="shared" si="11"/>
        <v>0</v>
      </c>
      <c r="K135" s="97">
        <f t="shared" si="12"/>
        <v>0</v>
      </c>
    </row>
    <row r="136" spans="1:11" s="30" customFormat="1" ht="30" customHeight="1" x14ac:dyDescent="0.25">
      <c r="A136" s="162" t="s">
        <v>1894</v>
      </c>
      <c r="B136" s="163" t="s">
        <v>3041</v>
      </c>
      <c r="C136" s="169" t="s">
        <v>1701</v>
      </c>
      <c r="D136" s="165"/>
      <c r="E136" s="166"/>
      <c r="F136" s="167">
        <v>1</v>
      </c>
      <c r="G136" s="168" t="s">
        <v>4963</v>
      </c>
      <c r="H136" s="27"/>
      <c r="I136" s="52">
        <f t="shared" si="10"/>
        <v>1</v>
      </c>
      <c r="J136" s="96">
        <f t="shared" si="11"/>
        <v>0</v>
      </c>
      <c r="K136" s="97">
        <f t="shared" si="12"/>
        <v>0</v>
      </c>
    </row>
    <row r="137" spans="1:11" s="30" customFormat="1" ht="25.5" x14ac:dyDescent="0.2">
      <c r="A137" s="162" t="s">
        <v>1895</v>
      </c>
      <c r="B137" s="163" t="s">
        <v>3041</v>
      </c>
      <c r="C137" s="169" t="s">
        <v>1700</v>
      </c>
      <c r="D137" s="165"/>
      <c r="E137" s="166"/>
      <c r="F137" s="167">
        <v>1</v>
      </c>
      <c r="G137" s="168" t="s">
        <v>4963</v>
      </c>
      <c r="I137" s="52">
        <f t="shared" si="10"/>
        <v>1</v>
      </c>
      <c r="J137" s="96">
        <f t="shared" si="11"/>
        <v>0</v>
      </c>
      <c r="K137" s="97">
        <f t="shared" si="12"/>
        <v>0</v>
      </c>
    </row>
    <row r="138" spans="1:11" s="30" customFormat="1" ht="25.5" x14ac:dyDescent="0.2">
      <c r="A138" s="162" t="s">
        <v>1896</v>
      </c>
      <c r="B138" s="163" t="s">
        <v>3041</v>
      </c>
      <c r="C138" s="169" t="s">
        <v>4845</v>
      </c>
      <c r="D138" s="165"/>
      <c r="E138" s="166"/>
      <c r="F138" s="167">
        <v>1</v>
      </c>
      <c r="G138" s="168" t="s">
        <v>4963</v>
      </c>
      <c r="I138" s="52">
        <f t="shared" si="10"/>
        <v>1</v>
      </c>
      <c r="J138" s="96">
        <f t="shared" si="11"/>
        <v>0</v>
      </c>
      <c r="K138" s="97">
        <f t="shared" si="12"/>
        <v>0</v>
      </c>
    </row>
    <row r="139" spans="1:11" s="30" customFormat="1" ht="25.5" x14ac:dyDescent="0.2">
      <c r="A139" s="162" t="s">
        <v>1897</v>
      </c>
      <c r="B139" s="163" t="s">
        <v>3041</v>
      </c>
      <c r="C139" s="169" t="s">
        <v>1702</v>
      </c>
      <c r="D139" s="165"/>
      <c r="E139" s="166"/>
      <c r="F139" s="167">
        <v>1</v>
      </c>
      <c r="G139" s="168" t="s">
        <v>4963</v>
      </c>
      <c r="I139" s="52">
        <f t="shared" si="10"/>
        <v>1</v>
      </c>
      <c r="J139" s="96">
        <f t="shared" si="11"/>
        <v>0</v>
      </c>
      <c r="K139" s="97">
        <f t="shared" si="12"/>
        <v>0</v>
      </c>
    </row>
    <row r="140" spans="1:11" s="30" customFormat="1" ht="25.5" x14ac:dyDescent="0.2">
      <c r="A140" s="162" t="s">
        <v>1898</v>
      </c>
      <c r="B140" s="163" t="s">
        <v>3041</v>
      </c>
      <c r="C140" s="169" t="s">
        <v>1703</v>
      </c>
      <c r="D140" s="165"/>
      <c r="E140" s="166"/>
      <c r="F140" s="167">
        <v>1</v>
      </c>
      <c r="G140" s="168" t="s">
        <v>4963</v>
      </c>
      <c r="I140" s="52">
        <f t="shared" si="10"/>
        <v>1</v>
      </c>
      <c r="J140" s="96">
        <f t="shared" si="11"/>
        <v>0</v>
      </c>
      <c r="K140" s="97">
        <f t="shared" si="12"/>
        <v>0</v>
      </c>
    </row>
    <row r="141" spans="1:11" s="30" customFormat="1" ht="45" customHeight="1" x14ac:dyDescent="0.2">
      <c r="A141" s="162" t="s">
        <v>1899</v>
      </c>
      <c r="B141" s="163" t="s">
        <v>3041</v>
      </c>
      <c r="C141" s="169" t="s">
        <v>1963</v>
      </c>
      <c r="D141" s="165"/>
      <c r="E141" s="166"/>
      <c r="F141" s="167">
        <v>1</v>
      </c>
      <c r="G141" s="168" t="s">
        <v>4963</v>
      </c>
      <c r="H141" s="45"/>
      <c r="I141" s="52">
        <f t="shared" si="10"/>
        <v>1</v>
      </c>
      <c r="J141" s="96">
        <f t="shared" si="11"/>
        <v>0</v>
      </c>
      <c r="K141" s="97">
        <f t="shared" si="12"/>
        <v>0</v>
      </c>
    </row>
    <row r="142" spans="1:11" s="30" customFormat="1" ht="25.5" x14ac:dyDescent="0.2">
      <c r="A142" s="162" t="s">
        <v>1900</v>
      </c>
      <c r="B142" s="163" t="s">
        <v>3041</v>
      </c>
      <c r="C142" s="169" t="s">
        <v>1704</v>
      </c>
      <c r="D142" s="165"/>
      <c r="E142" s="166"/>
      <c r="F142" s="167">
        <v>1</v>
      </c>
      <c r="G142" s="168" t="s">
        <v>4963</v>
      </c>
      <c r="H142" s="45"/>
      <c r="I142" s="52">
        <f t="shared" si="10"/>
        <v>1</v>
      </c>
      <c r="J142" s="96">
        <f t="shared" si="11"/>
        <v>0</v>
      </c>
      <c r="K142" s="97">
        <f t="shared" si="12"/>
        <v>0</v>
      </c>
    </row>
    <row r="143" spans="1:11" s="30" customFormat="1" ht="25.5" x14ac:dyDescent="0.2">
      <c r="A143" s="162" t="s">
        <v>1901</v>
      </c>
      <c r="B143" s="163" t="s">
        <v>3041</v>
      </c>
      <c r="C143" s="169" t="s">
        <v>1705</v>
      </c>
      <c r="D143" s="165"/>
      <c r="E143" s="166"/>
      <c r="F143" s="167">
        <v>1</v>
      </c>
      <c r="G143" s="168" t="s">
        <v>4963</v>
      </c>
      <c r="H143" s="45"/>
      <c r="I143" s="52">
        <f t="shared" si="10"/>
        <v>1</v>
      </c>
      <c r="J143" s="96">
        <f t="shared" si="11"/>
        <v>0</v>
      </c>
      <c r="K143" s="97">
        <f t="shared" si="12"/>
        <v>0</v>
      </c>
    </row>
    <row r="144" spans="1:11" s="30" customFormat="1" ht="25.5" x14ac:dyDescent="0.2">
      <c r="A144" s="162" t="s">
        <v>1902</v>
      </c>
      <c r="B144" s="163" t="s">
        <v>3041</v>
      </c>
      <c r="C144" s="169" t="s">
        <v>2829</v>
      </c>
      <c r="D144" s="142"/>
      <c r="E144" s="166"/>
      <c r="F144" s="167">
        <v>1</v>
      </c>
      <c r="G144" s="168" t="s">
        <v>4963</v>
      </c>
      <c r="H144" s="45"/>
      <c r="I144" s="52">
        <f t="shared" si="10"/>
        <v>1</v>
      </c>
      <c r="J144" s="96">
        <f t="shared" si="11"/>
        <v>0</v>
      </c>
      <c r="K144" s="97">
        <f t="shared" si="12"/>
        <v>0</v>
      </c>
    </row>
    <row r="145" spans="1:12" s="45" customFormat="1" x14ac:dyDescent="0.2">
      <c r="A145" s="224" t="s">
        <v>3025</v>
      </c>
      <c r="B145" s="225"/>
      <c r="C145" s="226"/>
      <c r="D145" s="227"/>
      <c r="E145" s="175"/>
      <c r="F145" s="228"/>
      <c r="G145" s="254"/>
      <c r="I145" s="52"/>
      <c r="J145" s="96"/>
      <c r="K145" s="97"/>
    </row>
    <row r="146" spans="1:12" s="45" customFormat="1" ht="25.5" x14ac:dyDescent="0.2">
      <c r="A146" s="196"/>
      <c r="B146" s="565"/>
      <c r="C146" s="210" t="s">
        <v>2580</v>
      </c>
      <c r="D146" s="229"/>
      <c r="E146" s="175"/>
      <c r="F146" s="199"/>
      <c r="G146" s="255"/>
      <c r="I146" s="52"/>
      <c r="J146" s="96"/>
      <c r="K146" s="97"/>
    </row>
    <row r="147" spans="1:12" s="45" customFormat="1" ht="50.25" customHeight="1" x14ac:dyDescent="0.25">
      <c r="A147" s="162" t="s">
        <v>1903</v>
      </c>
      <c r="B147" s="163" t="s">
        <v>3041</v>
      </c>
      <c r="C147" s="214" t="s">
        <v>2581</v>
      </c>
      <c r="D147" s="230"/>
      <c r="E147" s="166"/>
      <c r="F147" s="167">
        <v>1</v>
      </c>
      <c r="G147" s="168" t="s">
        <v>4963</v>
      </c>
      <c r="H147" s="27"/>
      <c r="I147" s="52">
        <f t="shared" si="10"/>
        <v>1</v>
      </c>
      <c r="J147" s="96">
        <f>VLOOKUP(G147,AvailabilityData,2,FALSE)</f>
        <v>0</v>
      </c>
      <c r="K147" s="97">
        <f t="shared" si="12"/>
        <v>0</v>
      </c>
    </row>
    <row r="148" spans="1:12" s="45" customFormat="1" ht="30" customHeight="1" x14ac:dyDescent="0.25">
      <c r="A148" s="162" t="s">
        <v>1904</v>
      </c>
      <c r="B148" s="163" t="s">
        <v>3041</v>
      </c>
      <c r="C148" s="214" t="s">
        <v>2582</v>
      </c>
      <c r="D148" s="230"/>
      <c r="E148" s="166"/>
      <c r="F148" s="167">
        <v>1</v>
      </c>
      <c r="G148" s="168" t="s">
        <v>4963</v>
      </c>
      <c r="H148" s="27"/>
      <c r="I148" s="52">
        <f t="shared" si="10"/>
        <v>1</v>
      </c>
      <c r="J148" s="96">
        <f>VLOOKUP(G148,AvailabilityData,2,FALSE)</f>
        <v>0</v>
      </c>
      <c r="K148" s="97">
        <f t="shared" si="12"/>
        <v>0</v>
      </c>
    </row>
    <row r="149" spans="1:12" s="45" customFormat="1" ht="30" customHeight="1" x14ac:dyDescent="0.25">
      <c r="A149" s="162" t="s">
        <v>1905</v>
      </c>
      <c r="B149" s="163" t="s">
        <v>3041</v>
      </c>
      <c r="C149" s="214" t="s">
        <v>2583</v>
      </c>
      <c r="D149" s="230"/>
      <c r="E149" s="166"/>
      <c r="F149" s="167">
        <v>1</v>
      </c>
      <c r="G149" s="168" t="s">
        <v>4963</v>
      </c>
      <c r="H149" s="27"/>
      <c r="I149" s="52">
        <f t="shared" si="10"/>
        <v>1</v>
      </c>
      <c r="J149" s="96">
        <f>VLOOKUP(G149,AvailabilityData,2,FALSE)</f>
        <v>0</v>
      </c>
      <c r="K149" s="97">
        <f t="shared" si="12"/>
        <v>0</v>
      </c>
    </row>
    <row r="150" spans="1:12" s="45" customFormat="1" ht="30" customHeight="1" x14ac:dyDescent="0.25">
      <c r="A150" s="162" t="s">
        <v>1906</v>
      </c>
      <c r="B150" s="163" t="s">
        <v>3041</v>
      </c>
      <c r="C150" s="214" t="s">
        <v>2584</v>
      </c>
      <c r="D150" s="230"/>
      <c r="E150" s="166"/>
      <c r="F150" s="167">
        <v>1</v>
      </c>
      <c r="G150" s="168" t="s">
        <v>4963</v>
      </c>
      <c r="H150" s="27"/>
      <c r="I150" s="52">
        <f t="shared" si="10"/>
        <v>1</v>
      </c>
      <c r="J150" s="96">
        <f>VLOOKUP(G150,AvailabilityData,2,FALSE)</f>
        <v>0</v>
      </c>
      <c r="K150" s="97">
        <f t="shared" si="12"/>
        <v>0</v>
      </c>
    </row>
    <row r="151" spans="1:12" s="27" customFormat="1" ht="30" customHeight="1" x14ac:dyDescent="0.25">
      <c r="A151" s="162" t="s">
        <v>1907</v>
      </c>
      <c r="B151" s="163" t="s">
        <v>3041</v>
      </c>
      <c r="C151" s="214" t="s">
        <v>2585</v>
      </c>
      <c r="D151" s="230"/>
      <c r="E151" s="166"/>
      <c r="F151" s="167">
        <v>1</v>
      </c>
      <c r="G151" s="168" t="s">
        <v>4963</v>
      </c>
      <c r="I151" s="52">
        <f t="shared" si="10"/>
        <v>1</v>
      </c>
      <c r="J151" s="96">
        <f>VLOOKUP(G151,AvailabilityData,2,FALSE)</f>
        <v>0</v>
      </c>
      <c r="K151" s="97">
        <f t="shared" si="12"/>
        <v>0</v>
      </c>
      <c r="L151" s="31"/>
    </row>
    <row r="152" spans="1:12" s="27" customFormat="1" ht="30" customHeight="1" x14ac:dyDescent="0.25">
      <c r="A152" s="191"/>
      <c r="B152" s="192"/>
      <c r="C152" s="210" t="s">
        <v>3044</v>
      </c>
      <c r="D152" s="231"/>
      <c r="E152" s="175"/>
      <c r="F152" s="194"/>
      <c r="G152" s="252"/>
      <c r="I152" s="52"/>
      <c r="J152" s="96"/>
      <c r="K152" s="97"/>
      <c r="L152" s="31"/>
    </row>
    <row r="153" spans="1:12" s="27" customFormat="1" ht="30" customHeight="1" x14ac:dyDescent="0.25">
      <c r="A153" s="212" t="s">
        <v>1908</v>
      </c>
      <c r="B153" s="163" t="s">
        <v>3041</v>
      </c>
      <c r="C153" s="213" t="s">
        <v>3045</v>
      </c>
      <c r="D153" s="232"/>
      <c r="E153" s="166"/>
      <c r="F153" s="167">
        <v>1</v>
      </c>
      <c r="G153" s="168" t="s">
        <v>4963</v>
      </c>
      <c r="I153" s="52">
        <f t="shared" si="10"/>
        <v>1</v>
      </c>
      <c r="J153" s="96">
        <f t="shared" ref="J153:J164" si="13">VLOOKUP(G153,AvailabilityData,2,FALSE)</f>
        <v>0</v>
      </c>
      <c r="K153" s="97">
        <f t="shared" si="12"/>
        <v>0</v>
      </c>
      <c r="L153" s="31"/>
    </row>
    <row r="154" spans="1:12" s="27" customFormat="1" ht="30" customHeight="1" x14ac:dyDescent="0.25">
      <c r="A154" s="212" t="s">
        <v>1909</v>
      </c>
      <c r="B154" s="163" t="s">
        <v>3041</v>
      </c>
      <c r="C154" s="214" t="s">
        <v>3046</v>
      </c>
      <c r="D154" s="230"/>
      <c r="E154" s="166"/>
      <c r="F154" s="167">
        <v>1</v>
      </c>
      <c r="G154" s="168" t="s">
        <v>4963</v>
      </c>
      <c r="H154" s="30"/>
      <c r="I154" s="52">
        <f t="shared" si="10"/>
        <v>1</v>
      </c>
      <c r="J154" s="96">
        <f t="shared" si="13"/>
        <v>0</v>
      </c>
      <c r="K154" s="97">
        <f t="shared" si="12"/>
        <v>0</v>
      </c>
      <c r="L154" s="31"/>
    </row>
    <row r="155" spans="1:12" s="27" customFormat="1" ht="30" customHeight="1" x14ac:dyDescent="0.25">
      <c r="A155" s="212" t="s">
        <v>1910</v>
      </c>
      <c r="B155" s="163" t="s">
        <v>3041</v>
      </c>
      <c r="C155" s="214" t="s">
        <v>1810</v>
      </c>
      <c r="D155" s="230"/>
      <c r="E155" s="166"/>
      <c r="F155" s="167">
        <v>1</v>
      </c>
      <c r="G155" s="168" t="s">
        <v>4963</v>
      </c>
      <c r="H155" s="30"/>
      <c r="I155" s="52">
        <f t="shared" si="10"/>
        <v>1</v>
      </c>
      <c r="J155" s="96">
        <f t="shared" si="13"/>
        <v>0</v>
      </c>
      <c r="K155" s="97">
        <f t="shared" si="12"/>
        <v>0</v>
      </c>
      <c r="L155" s="31"/>
    </row>
    <row r="156" spans="1:12" s="27" customFormat="1" ht="30" customHeight="1" x14ac:dyDescent="0.25">
      <c r="A156" s="212" t="s">
        <v>1911</v>
      </c>
      <c r="B156" s="163" t="s">
        <v>3041</v>
      </c>
      <c r="C156" s="214" t="s">
        <v>551</v>
      </c>
      <c r="D156" s="230"/>
      <c r="E156" s="166"/>
      <c r="F156" s="167">
        <v>1</v>
      </c>
      <c r="G156" s="168" t="s">
        <v>4963</v>
      </c>
      <c r="H156" s="30"/>
      <c r="I156" s="52">
        <f t="shared" si="10"/>
        <v>1</v>
      </c>
      <c r="J156" s="96">
        <f t="shared" si="13"/>
        <v>0</v>
      </c>
      <c r="K156" s="97">
        <f t="shared" si="12"/>
        <v>0</v>
      </c>
      <c r="L156" s="31"/>
    </row>
    <row r="157" spans="1:12" s="27" customFormat="1" ht="30" customHeight="1" x14ac:dyDescent="0.25">
      <c r="A157" s="212" t="s">
        <v>1912</v>
      </c>
      <c r="B157" s="163" t="s">
        <v>3041</v>
      </c>
      <c r="C157" s="214" t="s">
        <v>5006</v>
      </c>
      <c r="D157" s="230"/>
      <c r="E157" s="166"/>
      <c r="F157" s="167">
        <v>1</v>
      </c>
      <c r="G157" s="168" t="s">
        <v>4963</v>
      </c>
      <c r="I157" s="52">
        <f t="shared" si="10"/>
        <v>1</v>
      </c>
      <c r="J157" s="96">
        <f t="shared" si="13"/>
        <v>0</v>
      </c>
      <c r="K157" s="97">
        <f t="shared" si="12"/>
        <v>0</v>
      </c>
      <c r="L157" s="31"/>
    </row>
    <row r="158" spans="1:12" s="30" customFormat="1" ht="44.25" customHeight="1" x14ac:dyDescent="0.25">
      <c r="A158" s="212" t="s">
        <v>1913</v>
      </c>
      <c r="B158" s="163" t="s">
        <v>3041</v>
      </c>
      <c r="C158" s="164" t="s">
        <v>1965</v>
      </c>
      <c r="D158" s="230"/>
      <c r="E158" s="166"/>
      <c r="F158" s="167">
        <v>1</v>
      </c>
      <c r="G158" s="168" t="s">
        <v>4963</v>
      </c>
      <c r="H158" s="27"/>
      <c r="I158" s="52">
        <f t="shared" si="10"/>
        <v>1</v>
      </c>
      <c r="J158" s="96">
        <f t="shared" si="13"/>
        <v>0</v>
      </c>
      <c r="K158" s="97">
        <f t="shared" si="12"/>
        <v>0</v>
      </c>
    </row>
    <row r="159" spans="1:12" s="30" customFormat="1" ht="28.5" customHeight="1" x14ac:dyDescent="0.2">
      <c r="A159" s="212" t="s">
        <v>1914</v>
      </c>
      <c r="B159" s="163" t="s">
        <v>3041</v>
      </c>
      <c r="C159" s="164" t="s">
        <v>2825</v>
      </c>
      <c r="D159" s="230"/>
      <c r="E159" s="166"/>
      <c r="F159" s="167">
        <v>1</v>
      </c>
      <c r="G159" s="168" t="s">
        <v>4963</v>
      </c>
      <c r="I159" s="52">
        <f t="shared" si="10"/>
        <v>1</v>
      </c>
      <c r="J159" s="96">
        <f t="shared" si="13"/>
        <v>0</v>
      </c>
      <c r="K159" s="97">
        <f t="shared" si="12"/>
        <v>0</v>
      </c>
    </row>
    <row r="160" spans="1:12" s="30" customFormat="1" ht="28.5" customHeight="1" x14ac:dyDescent="0.2">
      <c r="A160" s="212" t="s">
        <v>1915</v>
      </c>
      <c r="B160" s="163" t="s">
        <v>3041</v>
      </c>
      <c r="C160" s="164" t="s">
        <v>2826</v>
      </c>
      <c r="D160" s="230"/>
      <c r="E160" s="166"/>
      <c r="F160" s="167">
        <v>1</v>
      </c>
      <c r="G160" s="168" t="s">
        <v>4963</v>
      </c>
      <c r="I160" s="52">
        <f t="shared" si="10"/>
        <v>1</v>
      </c>
      <c r="J160" s="96">
        <f t="shared" si="13"/>
        <v>0</v>
      </c>
      <c r="K160" s="97">
        <f t="shared" si="12"/>
        <v>0</v>
      </c>
    </row>
    <row r="161" spans="1:12" s="27" customFormat="1" ht="30" customHeight="1" x14ac:dyDescent="0.25">
      <c r="A161" s="212" t="s">
        <v>1916</v>
      </c>
      <c r="B161" s="163" t="s">
        <v>3041</v>
      </c>
      <c r="C161" s="204" t="s">
        <v>1969</v>
      </c>
      <c r="D161" s="230"/>
      <c r="E161" s="166"/>
      <c r="F161" s="167">
        <v>1</v>
      </c>
      <c r="G161" s="168" t="s">
        <v>4963</v>
      </c>
      <c r="H161" s="29"/>
      <c r="I161" s="52">
        <f t="shared" si="10"/>
        <v>1</v>
      </c>
      <c r="J161" s="96">
        <f t="shared" si="13"/>
        <v>0</v>
      </c>
      <c r="K161" s="97">
        <f t="shared" si="12"/>
        <v>0</v>
      </c>
      <c r="L161" s="31"/>
    </row>
    <row r="162" spans="1:12" s="30" customFormat="1" ht="30" customHeight="1" x14ac:dyDescent="0.25">
      <c r="A162" s="212" t="s">
        <v>1917</v>
      </c>
      <c r="B162" s="163" t="s">
        <v>3041</v>
      </c>
      <c r="C162" s="164" t="s">
        <v>1706</v>
      </c>
      <c r="D162" s="230"/>
      <c r="E162" s="166"/>
      <c r="F162" s="167">
        <v>1</v>
      </c>
      <c r="G162" s="168" t="s">
        <v>4963</v>
      </c>
      <c r="H162" s="27"/>
      <c r="I162" s="52">
        <f t="shared" si="10"/>
        <v>1</v>
      </c>
      <c r="J162" s="96">
        <f t="shared" si="13"/>
        <v>0</v>
      </c>
      <c r="K162" s="97">
        <f t="shared" si="12"/>
        <v>0</v>
      </c>
    </row>
    <row r="163" spans="1:12" s="30" customFormat="1" ht="30" customHeight="1" x14ac:dyDescent="0.25">
      <c r="A163" s="212" t="s">
        <v>1918</v>
      </c>
      <c r="B163" s="163" t="s">
        <v>3041</v>
      </c>
      <c r="C163" s="164" t="s">
        <v>1707</v>
      </c>
      <c r="D163" s="230"/>
      <c r="E163" s="166"/>
      <c r="F163" s="167">
        <v>1</v>
      </c>
      <c r="G163" s="168" t="s">
        <v>4963</v>
      </c>
      <c r="H163" s="27"/>
      <c r="I163" s="52">
        <f t="shared" si="10"/>
        <v>1</v>
      </c>
      <c r="J163" s="96">
        <f t="shared" si="13"/>
        <v>0</v>
      </c>
      <c r="K163" s="97">
        <f t="shared" si="12"/>
        <v>0</v>
      </c>
    </row>
    <row r="164" spans="1:12" s="30" customFormat="1" ht="30" customHeight="1" x14ac:dyDescent="0.25">
      <c r="A164" s="212" t="s">
        <v>1919</v>
      </c>
      <c r="B164" s="163" t="s">
        <v>3041</v>
      </c>
      <c r="C164" s="164" t="s">
        <v>1708</v>
      </c>
      <c r="D164" s="230"/>
      <c r="E164" s="166"/>
      <c r="F164" s="167">
        <v>1</v>
      </c>
      <c r="G164" s="168" t="s">
        <v>4963</v>
      </c>
      <c r="H164" s="27"/>
      <c r="I164" s="52">
        <f t="shared" si="10"/>
        <v>1</v>
      </c>
      <c r="J164" s="96">
        <f t="shared" si="13"/>
        <v>0</v>
      </c>
      <c r="K164" s="97">
        <f t="shared" si="12"/>
        <v>0</v>
      </c>
    </row>
    <row r="165" spans="1:12" s="29" customFormat="1" ht="15.75" x14ac:dyDescent="0.25">
      <c r="A165" s="196" t="s">
        <v>3026</v>
      </c>
      <c r="B165" s="565"/>
      <c r="C165" s="565"/>
      <c r="D165" s="174"/>
      <c r="E165" s="175"/>
      <c r="F165" s="176"/>
      <c r="G165" s="253"/>
      <c r="H165" s="27"/>
      <c r="I165" s="52"/>
      <c r="J165" s="96"/>
      <c r="K165" s="97"/>
    </row>
    <row r="166" spans="1:12" s="30" customFormat="1" ht="30" customHeight="1" x14ac:dyDescent="0.25">
      <c r="A166" s="162" t="s">
        <v>1920</v>
      </c>
      <c r="B166" s="163" t="s">
        <v>3041</v>
      </c>
      <c r="C166" s="164" t="s">
        <v>3320</v>
      </c>
      <c r="D166" s="206"/>
      <c r="E166" s="166"/>
      <c r="F166" s="233">
        <v>1</v>
      </c>
      <c r="G166" s="168" t="s">
        <v>4963</v>
      </c>
      <c r="H166" s="27"/>
      <c r="I166" s="52">
        <f t="shared" si="10"/>
        <v>1</v>
      </c>
      <c r="J166" s="96">
        <f t="shared" ref="J166:J184" si="14">VLOOKUP(G166,AvailabilityData,2,FALSE)</f>
        <v>0</v>
      </c>
      <c r="K166" s="97">
        <f t="shared" si="12"/>
        <v>0</v>
      </c>
    </row>
    <row r="167" spans="1:12" s="30" customFormat="1" ht="30" customHeight="1" x14ac:dyDescent="0.25">
      <c r="A167" s="162" t="s">
        <v>1921</v>
      </c>
      <c r="B167" s="163" t="s">
        <v>3041</v>
      </c>
      <c r="C167" s="164" t="s">
        <v>1973</v>
      </c>
      <c r="D167" s="165"/>
      <c r="E167" s="166"/>
      <c r="F167" s="233">
        <v>1</v>
      </c>
      <c r="G167" s="168" t="s">
        <v>4963</v>
      </c>
      <c r="H167" s="27"/>
      <c r="I167" s="52">
        <f t="shared" si="10"/>
        <v>1</v>
      </c>
      <c r="J167" s="96">
        <f t="shared" si="14"/>
        <v>0</v>
      </c>
      <c r="K167" s="97">
        <f t="shared" si="12"/>
        <v>0</v>
      </c>
    </row>
    <row r="168" spans="1:12" s="30" customFormat="1" ht="30" customHeight="1" x14ac:dyDescent="0.25">
      <c r="A168" s="162" t="s">
        <v>1922</v>
      </c>
      <c r="B168" s="163" t="s">
        <v>3041</v>
      </c>
      <c r="C168" s="164" t="s">
        <v>1961</v>
      </c>
      <c r="D168" s="165"/>
      <c r="E168" s="166"/>
      <c r="F168" s="233">
        <v>1</v>
      </c>
      <c r="G168" s="168" t="s">
        <v>4963</v>
      </c>
      <c r="H168" s="27"/>
      <c r="I168" s="52">
        <f t="shared" si="10"/>
        <v>1</v>
      </c>
      <c r="J168" s="96">
        <f t="shared" si="14"/>
        <v>0</v>
      </c>
      <c r="K168" s="97">
        <f t="shared" si="12"/>
        <v>0</v>
      </c>
    </row>
    <row r="169" spans="1:12" s="30" customFormat="1" ht="30" customHeight="1" x14ac:dyDescent="0.25">
      <c r="A169" s="162" t="s">
        <v>1923</v>
      </c>
      <c r="B169" s="163" t="s">
        <v>3041</v>
      </c>
      <c r="C169" s="164" t="s">
        <v>1711</v>
      </c>
      <c r="D169" s="165"/>
      <c r="E169" s="166"/>
      <c r="F169" s="233">
        <v>1</v>
      </c>
      <c r="G169" s="168" t="s">
        <v>4963</v>
      </c>
      <c r="H169" s="27"/>
      <c r="I169" s="52">
        <f t="shared" si="10"/>
        <v>1</v>
      </c>
      <c r="J169" s="96">
        <f t="shared" si="14"/>
        <v>0</v>
      </c>
      <c r="K169" s="97">
        <f t="shared" si="12"/>
        <v>0</v>
      </c>
    </row>
    <row r="170" spans="1:12" s="30" customFormat="1" ht="30" customHeight="1" x14ac:dyDescent="0.25">
      <c r="A170" s="162" t="s">
        <v>1924</v>
      </c>
      <c r="B170" s="163" t="s">
        <v>3041</v>
      </c>
      <c r="C170" s="164" t="s">
        <v>1964</v>
      </c>
      <c r="D170" s="165"/>
      <c r="E170" s="166"/>
      <c r="F170" s="233">
        <v>1</v>
      </c>
      <c r="G170" s="168" t="s">
        <v>4963</v>
      </c>
      <c r="H170" s="27"/>
      <c r="I170" s="52">
        <f t="shared" si="10"/>
        <v>1</v>
      </c>
      <c r="J170" s="96">
        <f t="shared" si="14"/>
        <v>0</v>
      </c>
      <c r="K170" s="97">
        <f t="shared" si="12"/>
        <v>0</v>
      </c>
    </row>
    <row r="171" spans="1:12" s="30" customFormat="1" ht="30" customHeight="1" x14ac:dyDescent="0.25">
      <c r="A171" s="162" t="s">
        <v>1925</v>
      </c>
      <c r="B171" s="163" t="s">
        <v>3041</v>
      </c>
      <c r="C171" s="164" t="s">
        <v>4905</v>
      </c>
      <c r="D171" s="165"/>
      <c r="E171" s="166"/>
      <c r="F171" s="233">
        <v>1</v>
      </c>
      <c r="G171" s="168" t="s">
        <v>4963</v>
      </c>
      <c r="H171" s="27"/>
      <c r="I171" s="52">
        <f t="shared" si="10"/>
        <v>1</v>
      </c>
      <c r="J171" s="96">
        <f t="shared" si="14"/>
        <v>0</v>
      </c>
      <c r="K171" s="97">
        <f t="shared" si="12"/>
        <v>0</v>
      </c>
    </row>
    <row r="172" spans="1:12" s="30" customFormat="1" ht="30" customHeight="1" x14ac:dyDescent="0.25">
      <c r="A172" s="162" t="s">
        <v>1926</v>
      </c>
      <c r="B172" s="163" t="s">
        <v>3041</v>
      </c>
      <c r="C172" s="164" t="s">
        <v>273</v>
      </c>
      <c r="D172" s="165"/>
      <c r="E172" s="166"/>
      <c r="F172" s="233">
        <v>1</v>
      </c>
      <c r="G172" s="168" t="s">
        <v>4963</v>
      </c>
      <c r="H172" s="27"/>
      <c r="I172" s="52">
        <f t="shared" si="10"/>
        <v>1</v>
      </c>
      <c r="J172" s="96">
        <f t="shared" si="14"/>
        <v>0</v>
      </c>
      <c r="K172" s="97">
        <f t="shared" si="12"/>
        <v>0</v>
      </c>
    </row>
    <row r="173" spans="1:12" s="30" customFormat="1" ht="30" customHeight="1" x14ac:dyDescent="0.25">
      <c r="A173" s="162" t="s">
        <v>1927</v>
      </c>
      <c r="B173" s="163" t="s">
        <v>3041</v>
      </c>
      <c r="C173" s="164" t="s">
        <v>1712</v>
      </c>
      <c r="D173" s="165"/>
      <c r="E173" s="166"/>
      <c r="F173" s="233">
        <v>1</v>
      </c>
      <c r="G173" s="168" t="s">
        <v>4963</v>
      </c>
      <c r="H173" s="27"/>
      <c r="I173" s="52">
        <f t="shared" si="10"/>
        <v>1</v>
      </c>
      <c r="J173" s="96">
        <f t="shared" si="14"/>
        <v>0</v>
      </c>
      <c r="K173" s="97">
        <f t="shared" si="12"/>
        <v>0</v>
      </c>
    </row>
    <row r="174" spans="1:12" s="30" customFormat="1" ht="47.25" customHeight="1" x14ac:dyDescent="0.25">
      <c r="A174" s="162" t="s">
        <v>1928</v>
      </c>
      <c r="B174" s="163" t="s">
        <v>3041</v>
      </c>
      <c r="C174" s="164" t="s">
        <v>3107</v>
      </c>
      <c r="D174" s="165"/>
      <c r="E174" s="166"/>
      <c r="F174" s="233">
        <v>1</v>
      </c>
      <c r="G174" s="168" t="s">
        <v>4963</v>
      </c>
      <c r="H174" s="27"/>
      <c r="I174" s="52">
        <f t="shared" si="10"/>
        <v>1</v>
      </c>
      <c r="J174" s="96">
        <f t="shared" si="14"/>
        <v>0</v>
      </c>
      <c r="K174" s="97">
        <f t="shared" si="12"/>
        <v>0</v>
      </c>
    </row>
    <row r="175" spans="1:12" s="30" customFormat="1" ht="30" customHeight="1" x14ac:dyDescent="0.25">
      <c r="A175" s="162" t="s">
        <v>1929</v>
      </c>
      <c r="B175" s="163" t="s">
        <v>3041</v>
      </c>
      <c r="C175" s="164" t="s">
        <v>1962</v>
      </c>
      <c r="D175" s="165"/>
      <c r="E175" s="166"/>
      <c r="F175" s="233">
        <v>1</v>
      </c>
      <c r="G175" s="168" t="s">
        <v>4963</v>
      </c>
      <c r="H175" s="27"/>
      <c r="I175" s="52">
        <f t="shared" si="10"/>
        <v>1</v>
      </c>
      <c r="J175" s="96">
        <f t="shared" si="14"/>
        <v>0</v>
      </c>
      <c r="K175" s="97">
        <f t="shared" si="12"/>
        <v>0</v>
      </c>
    </row>
    <row r="176" spans="1:12" s="30" customFormat="1" ht="30" customHeight="1" x14ac:dyDescent="0.25">
      <c r="A176" s="162" t="s">
        <v>1930</v>
      </c>
      <c r="B176" s="163" t="s">
        <v>3041</v>
      </c>
      <c r="C176" s="164" t="s">
        <v>1974</v>
      </c>
      <c r="D176" s="165"/>
      <c r="E176" s="166"/>
      <c r="F176" s="233">
        <v>1</v>
      </c>
      <c r="G176" s="168" t="s">
        <v>4963</v>
      </c>
      <c r="H176" s="27"/>
      <c r="I176" s="52">
        <f t="shared" si="10"/>
        <v>1</v>
      </c>
      <c r="J176" s="96">
        <f t="shared" si="14"/>
        <v>0</v>
      </c>
      <c r="K176" s="97">
        <f t="shared" si="12"/>
        <v>0</v>
      </c>
    </row>
    <row r="177" spans="1:11" s="30" customFormat="1" ht="30" customHeight="1" x14ac:dyDescent="0.25">
      <c r="A177" s="162" t="s">
        <v>1931</v>
      </c>
      <c r="B177" s="163" t="s">
        <v>3041</v>
      </c>
      <c r="C177" s="259" t="s">
        <v>4931</v>
      </c>
      <c r="D177" s="205"/>
      <c r="E177" s="166"/>
      <c r="F177" s="233">
        <v>1</v>
      </c>
      <c r="G177" s="168" t="s">
        <v>4963</v>
      </c>
      <c r="H177" s="27"/>
      <c r="I177" s="52">
        <f t="shared" si="10"/>
        <v>1</v>
      </c>
      <c r="J177" s="96">
        <f t="shared" si="14"/>
        <v>0</v>
      </c>
      <c r="K177" s="97">
        <f t="shared" si="12"/>
        <v>0</v>
      </c>
    </row>
    <row r="178" spans="1:11" s="30" customFormat="1" ht="45" customHeight="1" x14ac:dyDescent="0.25">
      <c r="A178" s="162" t="s">
        <v>1932</v>
      </c>
      <c r="B178" s="163" t="s">
        <v>3041</v>
      </c>
      <c r="C178" s="234" t="s">
        <v>4932</v>
      </c>
      <c r="D178" s="205"/>
      <c r="E178" s="166"/>
      <c r="F178" s="233">
        <v>1</v>
      </c>
      <c r="G178" s="168" t="s">
        <v>4963</v>
      </c>
      <c r="H178" s="27"/>
      <c r="I178" s="52">
        <f t="shared" si="10"/>
        <v>1</v>
      </c>
      <c r="J178" s="96">
        <f t="shared" si="14"/>
        <v>0</v>
      </c>
      <c r="K178" s="97">
        <f t="shared" si="12"/>
        <v>0</v>
      </c>
    </row>
    <row r="179" spans="1:11" s="30" customFormat="1" ht="30" customHeight="1" x14ac:dyDescent="0.25">
      <c r="A179" s="162" t="s">
        <v>1933</v>
      </c>
      <c r="B179" s="163" t="s">
        <v>3041</v>
      </c>
      <c r="C179" s="164" t="s">
        <v>1975</v>
      </c>
      <c r="D179" s="165"/>
      <c r="E179" s="166"/>
      <c r="F179" s="233">
        <v>1</v>
      </c>
      <c r="G179" s="168" t="s">
        <v>4963</v>
      </c>
      <c r="H179" s="27"/>
      <c r="I179" s="52">
        <f t="shared" si="10"/>
        <v>1</v>
      </c>
      <c r="J179" s="96">
        <f t="shared" si="14"/>
        <v>0</v>
      </c>
      <c r="K179" s="97">
        <f t="shared" si="12"/>
        <v>0</v>
      </c>
    </row>
    <row r="180" spans="1:11" s="30" customFormat="1" ht="25.5" x14ac:dyDescent="0.2">
      <c r="A180" s="162" t="s">
        <v>2507</v>
      </c>
      <c r="B180" s="163" t="s">
        <v>3041</v>
      </c>
      <c r="C180" s="169" t="s">
        <v>4846</v>
      </c>
      <c r="D180" s="165"/>
      <c r="E180" s="166"/>
      <c r="F180" s="233">
        <v>1</v>
      </c>
      <c r="G180" s="168" t="s">
        <v>4963</v>
      </c>
      <c r="I180" s="52">
        <f t="shared" si="10"/>
        <v>1</v>
      </c>
      <c r="J180" s="96">
        <f t="shared" si="14"/>
        <v>0</v>
      </c>
      <c r="K180" s="97">
        <f t="shared" si="12"/>
        <v>0</v>
      </c>
    </row>
    <row r="181" spans="1:11" s="30" customFormat="1" ht="30" customHeight="1" x14ac:dyDescent="0.25">
      <c r="A181" s="162" t="s">
        <v>2508</v>
      </c>
      <c r="B181" s="163" t="s">
        <v>3041</v>
      </c>
      <c r="C181" s="169" t="s">
        <v>4933</v>
      </c>
      <c r="D181" s="206"/>
      <c r="E181" s="166"/>
      <c r="F181" s="233">
        <v>1</v>
      </c>
      <c r="G181" s="168" t="s">
        <v>4963</v>
      </c>
      <c r="H181" s="27"/>
      <c r="I181" s="52">
        <f t="shared" si="10"/>
        <v>1</v>
      </c>
      <c r="J181" s="96">
        <f t="shared" si="14"/>
        <v>0</v>
      </c>
      <c r="K181" s="97">
        <f t="shared" si="12"/>
        <v>0</v>
      </c>
    </row>
    <row r="182" spans="1:11" s="30" customFormat="1" ht="45" customHeight="1" x14ac:dyDescent="0.25">
      <c r="A182" s="162" t="s">
        <v>2509</v>
      </c>
      <c r="B182" s="163" t="s">
        <v>3041</v>
      </c>
      <c r="C182" s="169" t="s">
        <v>1980</v>
      </c>
      <c r="D182" s="165"/>
      <c r="E182" s="166"/>
      <c r="F182" s="233">
        <v>1</v>
      </c>
      <c r="G182" s="168" t="s">
        <v>4963</v>
      </c>
      <c r="H182" s="27"/>
      <c r="I182" s="52">
        <f t="shared" si="10"/>
        <v>1</v>
      </c>
      <c r="J182" s="96">
        <f t="shared" si="14"/>
        <v>0</v>
      </c>
      <c r="K182" s="97">
        <f t="shared" si="12"/>
        <v>0</v>
      </c>
    </row>
    <row r="183" spans="1:11" s="30" customFormat="1" ht="30" customHeight="1" x14ac:dyDescent="0.25">
      <c r="A183" s="162" t="s">
        <v>2510</v>
      </c>
      <c r="B183" s="163" t="s">
        <v>3041</v>
      </c>
      <c r="C183" s="169" t="s">
        <v>1981</v>
      </c>
      <c r="D183" s="165"/>
      <c r="E183" s="166"/>
      <c r="F183" s="233">
        <v>1</v>
      </c>
      <c r="G183" s="168" t="s">
        <v>4963</v>
      </c>
      <c r="H183" s="27"/>
      <c r="I183" s="52">
        <f t="shared" si="10"/>
        <v>1</v>
      </c>
      <c r="J183" s="96">
        <f t="shared" si="14"/>
        <v>0</v>
      </c>
      <c r="K183" s="97">
        <f t="shared" si="12"/>
        <v>0</v>
      </c>
    </row>
    <row r="184" spans="1:11" s="30" customFormat="1" ht="30" customHeight="1" x14ac:dyDescent="0.25">
      <c r="A184" s="162" t="s">
        <v>2511</v>
      </c>
      <c r="B184" s="163" t="s">
        <v>3041</v>
      </c>
      <c r="C184" s="169" t="s">
        <v>1713</v>
      </c>
      <c r="D184" s="165"/>
      <c r="E184" s="166"/>
      <c r="F184" s="233">
        <v>1</v>
      </c>
      <c r="G184" s="168" t="s">
        <v>4963</v>
      </c>
      <c r="H184" s="27"/>
      <c r="I184" s="52">
        <f t="shared" si="10"/>
        <v>1</v>
      </c>
      <c r="J184" s="96">
        <f t="shared" si="14"/>
        <v>0</v>
      </c>
      <c r="K184" s="97">
        <f t="shared" si="12"/>
        <v>0</v>
      </c>
    </row>
    <row r="185" spans="1:11" s="30" customFormat="1" ht="15.75" x14ac:dyDescent="0.25">
      <c r="A185" s="196" t="s">
        <v>3027</v>
      </c>
      <c r="B185" s="192"/>
      <c r="C185" s="235"/>
      <c r="D185" s="188"/>
      <c r="E185" s="175"/>
      <c r="F185" s="211"/>
      <c r="G185" s="256"/>
      <c r="H185" s="27"/>
      <c r="I185" s="52"/>
      <c r="J185" s="96"/>
      <c r="K185" s="97"/>
    </row>
    <row r="186" spans="1:11" s="30" customFormat="1" ht="25.5" x14ac:dyDescent="0.25">
      <c r="A186" s="162" t="s">
        <v>2512</v>
      </c>
      <c r="B186" s="163" t="s">
        <v>3041</v>
      </c>
      <c r="C186" s="220" t="s">
        <v>4906</v>
      </c>
      <c r="D186" s="142"/>
      <c r="E186" s="166"/>
      <c r="F186" s="233">
        <v>1</v>
      </c>
      <c r="G186" s="168" t="s">
        <v>4963</v>
      </c>
      <c r="H186" s="27"/>
      <c r="I186" s="52">
        <f t="shared" si="10"/>
        <v>1</v>
      </c>
      <c r="J186" s="96">
        <f>VLOOKUP(G186,AvailabilityData,2,FALSE)</f>
        <v>0</v>
      </c>
      <c r="K186" s="97">
        <f t="shared" si="12"/>
        <v>0</v>
      </c>
    </row>
    <row r="187" spans="1:11" s="30" customFormat="1" ht="38.25" x14ac:dyDescent="0.25">
      <c r="A187" s="162" t="s">
        <v>2513</v>
      </c>
      <c r="B187" s="163" t="s">
        <v>3041</v>
      </c>
      <c r="C187" s="164" t="s">
        <v>2793</v>
      </c>
      <c r="D187" s="142"/>
      <c r="E187" s="166"/>
      <c r="F187" s="233">
        <v>1</v>
      </c>
      <c r="G187" s="168" t="s">
        <v>4963</v>
      </c>
      <c r="H187" s="27"/>
      <c r="I187" s="52">
        <f t="shared" si="10"/>
        <v>1</v>
      </c>
      <c r="J187" s="96">
        <f>VLOOKUP(G187,AvailabilityData,2,FALSE)</f>
        <v>0</v>
      </c>
      <c r="K187" s="97">
        <f t="shared" si="12"/>
        <v>0</v>
      </c>
    </row>
    <row r="188" spans="1:11" s="30" customFormat="1" ht="15.75" x14ac:dyDescent="0.25">
      <c r="A188" s="191"/>
      <c r="B188" s="236"/>
      <c r="C188" s="187" t="s">
        <v>1983</v>
      </c>
      <c r="D188" s="188"/>
      <c r="E188" s="175"/>
      <c r="F188" s="211"/>
      <c r="G188" s="256"/>
      <c r="H188" s="27"/>
      <c r="I188" s="52"/>
      <c r="J188" s="96"/>
      <c r="K188" s="97"/>
    </row>
    <row r="189" spans="1:11" s="30" customFormat="1" ht="30" customHeight="1" x14ac:dyDescent="0.25">
      <c r="A189" s="162" t="s">
        <v>2514</v>
      </c>
      <c r="B189" s="163" t="s">
        <v>3041</v>
      </c>
      <c r="C189" s="237" t="s">
        <v>5011</v>
      </c>
      <c r="D189" s="221"/>
      <c r="E189" s="166"/>
      <c r="F189" s="233">
        <v>1</v>
      </c>
      <c r="G189" s="168" t="s">
        <v>4963</v>
      </c>
      <c r="H189" s="27"/>
      <c r="I189" s="52">
        <f t="shared" si="10"/>
        <v>1</v>
      </c>
      <c r="J189" s="96">
        <f t="shared" ref="J189:J196" si="15">VLOOKUP(G189,AvailabilityData,2,FALSE)</f>
        <v>0</v>
      </c>
      <c r="K189" s="97">
        <f t="shared" si="12"/>
        <v>0</v>
      </c>
    </row>
    <row r="190" spans="1:11" s="268" customFormat="1" ht="30" customHeight="1" x14ac:dyDescent="0.25">
      <c r="A190" s="162" t="s">
        <v>2515</v>
      </c>
      <c r="B190" s="163" t="s">
        <v>3041</v>
      </c>
      <c r="C190" s="183" t="s">
        <v>1810</v>
      </c>
      <c r="D190" s="165"/>
      <c r="E190" s="166"/>
      <c r="F190" s="233">
        <v>1</v>
      </c>
      <c r="G190" s="168" t="s">
        <v>4963</v>
      </c>
      <c r="H190" s="264"/>
      <c r="I190" s="265">
        <f t="shared" si="10"/>
        <v>1</v>
      </c>
      <c r="J190" s="266">
        <f t="shared" si="15"/>
        <v>0</v>
      </c>
      <c r="K190" s="267">
        <f t="shared" si="12"/>
        <v>0</v>
      </c>
    </row>
    <row r="191" spans="1:11" s="273" customFormat="1" ht="30" customHeight="1" x14ac:dyDescent="0.25">
      <c r="A191" s="162" t="s">
        <v>2516</v>
      </c>
      <c r="B191" s="163" t="s">
        <v>3041</v>
      </c>
      <c r="C191" s="183" t="s">
        <v>5009</v>
      </c>
      <c r="D191" s="165"/>
      <c r="E191" s="166"/>
      <c r="F191" s="233">
        <v>1</v>
      </c>
      <c r="G191" s="168" t="s">
        <v>4963</v>
      </c>
      <c r="H191" s="269"/>
      <c r="I191" s="270">
        <f t="shared" si="10"/>
        <v>1</v>
      </c>
      <c r="J191" s="271">
        <f t="shared" si="15"/>
        <v>0</v>
      </c>
      <c r="K191" s="272">
        <f t="shared" si="12"/>
        <v>0</v>
      </c>
    </row>
    <row r="192" spans="1:11" s="30" customFormat="1" ht="30" customHeight="1" x14ac:dyDescent="0.25">
      <c r="A192" s="212" t="s">
        <v>2517</v>
      </c>
      <c r="B192" s="260" t="s">
        <v>3041</v>
      </c>
      <c r="C192" s="237" t="s">
        <v>1984</v>
      </c>
      <c r="D192" s="221"/>
      <c r="E192" s="261"/>
      <c r="F192" s="262">
        <v>1</v>
      </c>
      <c r="G192" s="263" t="s">
        <v>4963</v>
      </c>
      <c r="H192" s="27"/>
      <c r="I192" s="52">
        <f t="shared" si="10"/>
        <v>1</v>
      </c>
      <c r="J192" s="96">
        <f t="shared" si="15"/>
        <v>0</v>
      </c>
      <c r="K192" s="97">
        <f t="shared" si="12"/>
        <v>0</v>
      </c>
    </row>
    <row r="193" spans="1:11" s="30" customFormat="1" ht="30" customHeight="1" x14ac:dyDescent="0.25">
      <c r="A193" s="162" t="s">
        <v>2518</v>
      </c>
      <c r="B193" s="163" t="s">
        <v>3041</v>
      </c>
      <c r="C193" s="238" t="s">
        <v>5010</v>
      </c>
      <c r="D193" s="209"/>
      <c r="E193" s="166"/>
      <c r="F193" s="233">
        <v>1</v>
      </c>
      <c r="G193" s="168" t="s">
        <v>4963</v>
      </c>
      <c r="H193" s="27"/>
      <c r="I193" s="52">
        <f t="shared" si="10"/>
        <v>1</v>
      </c>
      <c r="J193" s="96">
        <f t="shared" si="15"/>
        <v>0</v>
      </c>
      <c r="K193" s="97">
        <f t="shared" si="12"/>
        <v>0</v>
      </c>
    </row>
    <row r="194" spans="1:11" s="30" customFormat="1" ht="30" customHeight="1" x14ac:dyDescent="0.25">
      <c r="A194" s="162" t="s">
        <v>2519</v>
      </c>
      <c r="B194" s="163" t="s">
        <v>3041</v>
      </c>
      <c r="C194" s="238" t="s">
        <v>1985</v>
      </c>
      <c r="D194" s="209"/>
      <c r="E194" s="166"/>
      <c r="F194" s="233">
        <v>1</v>
      </c>
      <c r="G194" s="168" t="s">
        <v>4963</v>
      </c>
      <c r="H194" s="27"/>
      <c r="I194" s="52">
        <f t="shared" si="10"/>
        <v>1</v>
      </c>
      <c r="J194" s="96">
        <f t="shared" si="15"/>
        <v>0</v>
      </c>
      <c r="K194" s="97">
        <f t="shared" si="12"/>
        <v>0</v>
      </c>
    </row>
    <row r="195" spans="1:11" s="30" customFormat="1" ht="30" customHeight="1" x14ac:dyDescent="0.25">
      <c r="A195" s="162" t="s">
        <v>2589</v>
      </c>
      <c r="B195" s="163" t="s">
        <v>3041</v>
      </c>
      <c r="C195" s="238" t="s">
        <v>1986</v>
      </c>
      <c r="D195" s="209"/>
      <c r="E195" s="166"/>
      <c r="F195" s="233">
        <v>1</v>
      </c>
      <c r="G195" s="168" t="s">
        <v>4963</v>
      </c>
      <c r="H195" s="27"/>
      <c r="I195" s="52">
        <f t="shared" si="10"/>
        <v>1</v>
      </c>
      <c r="J195" s="96">
        <f t="shared" si="15"/>
        <v>0</v>
      </c>
      <c r="K195" s="97">
        <f t="shared" si="12"/>
        <v>0</v>
      </c>
    </row>
    <row r="196" spans="1:11" s="30" customFormat="1" ht="30" customHeight="1" x14ac:dyDescent="0.25">
      <c r="A196" s="162" t="s">
        <v>2590</v>
      </c>
      <c r="B196" s="163" t="s">
        <v>3041</v>
      </c>
      <c r="C196" s="238" t="s">
        <v>5008</v>
      </c>
      <c r="D196" s="209"/>
      <c r="E196" s="166"/>
      <c r="F196" s="233">
        <v>1</v>
      </c>
      <c r="G196" s="168" t="s">
        <v>4963</v>
      </c>
      <c r="H196" s="27"/>
      <c r="I196" s="52">
        <f t="shared" si="10"/>
        <v>1</v>
      </c>
      <c r="J196" s="96">
        <f t="shared" si="15"/>
        <v>0</v>
      </c>
      <c r="K196" s="97">
        <f t="shared" si="12"/>
        <v>0</v>
      </c>
    </row>
    <row r="197" spans="1:11" s="30" customFormat="1" ht="15.75" x14ac:dyDescent="0.25">
      <c r="A197" s="191"/>
      <c r="B197" s="236"/>
      <c r="C197" s="239" t="s">
        <v>1989</v>
      </c>
      <c r="D197" s="188"/>
      <c r="E197" s="175"/>
      <c r="F197" s="211"/>
      <c r="G197" s="256"/>
      <c r="H197" s="27"/>
      <c r="I197" s="52"/>
      <c r="J197" s="96"/>
      <c r="K197" s="97"/>
    </row>
    <row r="198" spans="1:11" s="30" customFormat="1" ht="30" customHeight="1" x14ac:dyDescent="0.25">
      <c r="A198" s="162" t="s">
        <v>2591</v>
      </c>
      <c r="B198" s="163" t="s">
        <v>3041</v>
      </c>
      <c r="C198" s="237" t="s">
        <v>1987</v>
      </c>
      <c r="D198" s="221"/>
      <c r="E198" s="166"/>
      <c r="F198" s="233">
        <v>1</v>
      </c>
      <c r="G198" s="168" t="s">
        <v>4963</v>
      </c>
      <c r="H198" s="27"/>
      <c r="I198" s="52">
        <f t="shared" ref="I198:I260" si="16">IF(NOT(ISBLANK($B198)),VLOOKUP($B198,specdata,2,FALSE),"")</f>
        <v>1</v>
      </c>
      <c r="J198" s="96">
        <f t="shared" ref="J198:J203" si="17">VLOOKUP(G198,AvailabilityData,2,FALSE)</f>
        <v>0</v>
      </c>
      <c r="K198" s="97">
        <f t="shared" ref="K198:K261" si="18">I198*J198</f>
        <v>0</v>
      </c>
    </row>
    <row r="199" spans="1:11" s="30" customFormat="1" ht="30" customHeight="1" x14ac:dyDescent="0.25">
      <c r="A199" s="162" t="s">
        <v>2592</v>
      </c>
      <c r="B199" s="163" t="s">
        <v>3041</v>
      </c>
      <c r="C199" s="238" t="s">
        <v>1810</v>
      </c>
      <c r="D199" s="209"/>
      <c r="E199" s="166"/>
      <c r="F199" s="233">
        <v>1</v>
      </c>
      <c r="G199" s="168" t="s">
        <v>4963</v>
      </c>
      <c r="H199" s="27"/>
      <c r="I199" s="52">
        <f t="shared" si="16"/>
        <v>1</v>
      </c>
      <c r="J199" s="96">
        <f t="shared" si="17"/>
        <v>0</v>
      </c>
      <c r="K199" s="97">
        <f t="shared" si="18"/>
        <v>0</v>
      </c>
    </row>
    <row r="200" spans="1:11" s="30" customFormat="1" ht="30" customHeight="1" x14ac:dyDescent="0.25">
      <c r="A200" s="162" t="s">
        <v>3005</v>
      </c>
      <c r="B200" s="163" t="s">
        <v>3041</v>
      </c>
      <c r="C200" s="238" t="s">
        <v>1984</v>
      </c>
      <c r="D200" s="209"/>
      <c r="E200" s="166"/>
      <c r="F200" s="233">
        <v>1</v>
      </c>
      <c r="G200" s="168" t="s">
        <v>4963</v>
      </c>
      <c r="H200" s="27"/>
      <c r="I200" s="52">
        <f t="shared" si="16"/>
        <v>1</v>
      </c>
      <c r="J200" s="96">
        <f t="shared" si="17"/>
        <v>0</v>
      </c>
      <c r="K200" s="97">
        <f t="shared" si="18"/>
        <v>0</v>
      </c>
    </row>
    <row r="201" spans="1:11" s="30" customFormat="1" ht="30" customHeight="1" x14ac:dyDescent="0.25">
      <c r="A201" s="162" t="s">
        <v>3006</v>
      </c>
      <c r="B201" s="163" t="s">
        <v>3041</v>
      </c>
      <c r="C201" s="238" t="s">
        <v>1985</v>
      </c>
      <c r="D201" s="209"/>
      <c r="E201" s="166"/>
      <c r="F201" s="233">
        <v>1</v>
      </c>
      <c r="G201" s="168" t="s">
        <v>4963</v>
      </c>
      <c r="H201" s="27"/>
      <c r="I201" s="52">
        <f t="shared" si="16"/>
        <v>1</v>
      </c>
      <c r="J201" s="96">
        <f t="shared" si="17"/>
        <v>0</v>
      </c>
      <c r="K201" s="97">
        <f t="shared" si="18"/>
        <v>0</v>
      </c>
    </row>
    <row r="202" spans="1:11" s="30" customFormat="1" ht="30" customHeight="1" x14ac:dyDescent="0.25">
      <c r="A202" s="162" t="s">
        <v>3007</v>
      </c>
      <c r="B202" s="163" t="s">
        <v>3041</v>
      </c>
      <c r="C202" s="238" t="s">
        <v>5012</v>
      </c>
      <c r="D202" s="209"/>
      <c r="E202" s="166"/>
      <c r="F202" s="233">
        <v>1</v>
      </c>
      <c r="G202" s="168" t="s">
        <v>4963</v>
      </c>
      <c r="H202" s="27"/>
      <c r="I202" s="52">
        <f t="shared" si="16"/>
        <v>1</v>
      </c>
      <c r="J202" s="96">
        <f t="shared" si="17"/>
        <v>0</v>
      </c>
      <c r="K202" s="97">
        <f t="shared" si="18"/>
        <v>0</v>
      </c>
    </row>
    <row r="203" spans="1:11" s="30" customFormat="1" ht="30" customHeight="1" x14ac:dyDescent="0.25">
      <c r="A203" s="162" t="s">
        <v>3008</v>
      </c>
      <c r="B203" s="163" t="s">
        <v>3041</v>
      </c>
      <c r="C203" s="238" t="s">
        <v>5007</v>
      </c>
      <c r="D203" s="209"/>
      <c r="E203" s="166"/>
      <c r="F203" s="233">
        <v>1</v>
      </c>
      <c r="G203" s="168" t="s">
        <v>4963</v>
      </c>
      <c r="H203" s="27"/>
      <c r="I203" s="52">
        <f t="shared" si="16"/>
        <v>1</v>
      </c>
      <c r="J203" s="96">
        <f t="shared" si="17"/>
        <v>0</v>
      </c>
      <c r="K203" s="97">
        <f t="shared" si="18"/>
        <v>0</v>
      </c>
    </row>
    <row r="204" spans="1:11" s="30" customFormat="1" ht="15.75" x14ac:dyDescent="0.25">
      <c r="A204" s="191"/>
      <c r="B204" s="236"/>
      <c r="C204" s="239" t="s">
        <v>1988</v>
      </c>
      <c r="D204" s="188"/>
      <c r="E204" s="175"/>
      <c r="F204" s="211"/>
      <c r="G204" s="256"/>
      <c r="H204" s="27"/>
      <c r="I204" s="52"/>
      <c r="J204" s="96"/>
      <c r="K204" s="97"/>
    </row>
    <row r="205" spans="1:11" s="30" customFormat="1" ht="30" customHeight="1" x14ac:dyDescent="0.25">
      <c r="A205" s="162" t="s">
        <v>3009</v>
      </c>
      <c r="B205" s="163" t="s">
        <v>3041</v>
      </c>
      <c r="C205" s="237" t="s">
        <v>1987</v>
      </c>
      <c r="D205" s="221"/>
      <c r="E205" s="166"/>
      <c r="F205" s="233">
        <v>1</v>
      </c>
      <c r="G205" s="168" t="s">
        <v>4963</v>
      </c>
      <c r="H205" s="27"/>
      <c r="I205" s="52">
        <f t="shared" si="16"/>
        <v>1</v>
      </c>
      <c r="J205" s="96">
        <f>VLOOKUP(G205,AvailabilityData,2,FALSE)</f>
        <v>0</v>
      </c>
      <c r="K205" s="97">
        <f t="shared" si="18"/>
        <v>0</v>
      </c>
    </row>
    <row r="206" spans="1:11" s="30" customFormat="1" ht="30" customHeight="1" x14ac:dyDescent="0.2">
      <c r="A206" s="162" t="s">
        <v>3010</v>
      </c>
      <c r="B206" s="163" t="s">
        <v>3041</v>
      </c>
      <c r="C206" s="238" t="s">
        <v>1810</v>
      </c>
      <c r="D206" s="209"/>
      <c r="E206" s="166"/>
      <c r="F206" s="233">
        <v>1</v>
      </c>
      <c r="G206" s="168" t="s">
        <v>4963</v>
      </c>
      <c r="H206" s="29"/>
      <c r="I206" s="52">
        <f t="shared" si="16"/>
        <v>1</v>
      </c>
      <c r="J206" s="96">
        <f>VLOOKUP(G206,AvailabilityData,2,FALSE)</f>
        <v>0</v>
      </c>
      <c r="K206" s="97">
        <f t="shared" si="18"/>
        <v>0</v>
      </c>
    </row>
    <row r="207" spans="1:11" s="30" customFormat="1" ht="30" customHeight="1" x14ac:dyDescent="0.25">
      <c r="A207" s="162" t="s">
        <v>3011</v>
      </c>
      <c r="B207" s="163" t="s">
        <v>3041</v>
      </c>
      <c r="C207" s="238" t="s">
        <v>1984</v>
      </c>
      <c r="D207" s="209"/>
      <c r="E207" s="166"/>
      <c r="F207" s="233">
        <v>1</v>
      </c>
      <c r="G207" s="168" t="s">
        <v>4963</v>
      </c>
      <c r="H207" s="31"/>
      <c r="I207" s="52">
        <f t="shared" si="16"/>
        <v>1</v>
      </c>
      <c r="J207" s="96">
        <f>VLOOKUP(G207,AvailabilityData,2,FALSE)</f>
        <v>0</v>
      </c>
      <c r="K207" s="97">
        <f t="shared" si="18"/>
        <v>0</v>
      </c>
    </row>
    <row r="208" spans="1:11" s="30" customFormat="1" ht="30" customHeight="1" x14ac:dyDescent="0.25">
      <c r="A208" s="162" t="s">
        <v>3136</v>
      </c>
      <c r="B208" s="163" t="s">
        <v>3041</v>
      </c>
      <c r="C208" s="238" t="s">
        <v>1985</v>
      </c>
      <c r="D208" s="209"/>
      <c r="E208" s="166"/>
      <c r="F208" s="233">
        <v>1</v>
      </c>
      <c r="G208" s="168" t="s">
        <v>4963</v>
      </c>
      <c r="H208" s="27"/>
      <c r="I208" s="52">
        <f t="shared" si="16"/>
        <v>1</v>
      </c>
      <c r="J208" s="96">
        <f>VLOOKUP(G208,AvailabilityData,2,FALSE)</f>
        <v>0</v>
      </c>
      <c r="K208" s="97">
        <f t="shared" si="18"/>
        <v>0</v>
      </c>
    </row>
    <row r="209" spans="1:11" s="30" customFormat="1" ht="30" customHeight="1" x14ac:dyDescent="0.25">
      <c r="A209" s="162" t="s">
        <v>3137</v>
      </c>
      <c r="B209" s="163" t="s">
        <v>3041</v>
      </c>
      <c r="C209" s="238" t="s">
        <v>5012</v>
      </c>
      <c r="D209" s="209"/>
      <c r="E209" s="166"/>
      <c r="F209" s="233">
        <v>1</v>
      </c>
      <c r="G209" s="168" t="s">
        <v>4963</v>
      </c>
      <c r="H209" s="27"/>
      <c r="I209" s="52">
        <f t="shared" si="16"/>
        <v>1</v>
      </c>
      <c r="J209" s="96">
        <f>VLOOKUP(G209,AvailabilityData,2,FALSE)</f>
        <v>0</v>
      </c>
      <c r="K209" s="97">
        <f t="shared" si="18"/>
        <v>0</v>
      </c>
    </row>
    <row r="210" spans="1:11" s="29" customFormat="1" ht="15.75" x14ac:dyDescent="0.25">
      <c r="A210" s="224" t="s">
        <v>3028</v>
      </c>
      <c r="B210" s="225"/>
      <c r="C210" s="225"/>
      <c r="D210" s="240"/>
      <c r="E210" s="175"/>
      <c r="F210" s="241"/>
      <c r="G210" s="253"/>
      <c r="H210" s="27"/>
      <c r="I210" s="52"/>
      <c r="J210" s="96"/>
      <c r="K210" s="97"/>
    </row>
    <row r="211" spans="1:11" s="30" customFormat="1" ht="15.75" x14ac:dyDescent="0.25">
      <c r="A211" s="186"/>
      <c r="B211" s="187"/>
      <c r="C211" s="187" t="s">
        <v>1688</v>
      </c>
      <c r="D211" s="188"/>
      <c r="E211" s="175"/>
      <c r="F211" s="203"/>
      <c r="G211" s="257"/>
      <c r="H211" s="27"/>
      <c r="I211" s="52"/>
      <c r="J211" s="96"/>
      <c r="K211" s="97"/>
    </row>
    <row r="212" spans="1:11" s="30" customFormat="1" ht="30" customHeight="1" x14ac:dyDescent="0.25">
      <c r="A212" s="162" t="s">
        <v>3138</v>
      </c>
      <c r="B212" s="163" t="s">
        <v>3041</v>
      </c>
      <c r="C212" s="223" t="s">
        <v>218</v>
      </c>
      <c r="D212" s="242"/>
      <c r="E212" s="166"/>
      <c r="F212" s="233">
        <v>1</v>
      </c>
      <c r="G212" s="168" t="s">
        <v>4963</v>
      </c>
      <c r="H212" s="27"/>
      <c r="I212" s="52">
        <f t="shared" si="16"/>
        <v>1</v>
      </c>
      <c r="J212" s="96">
        <f t="shared" ref="J212:J233" si="19">VLOOKUP(G212,AvailabilityData,2,FALSE)</f>
        <v>0</v>
      </c>
      <c r="K212" s="97">
        <f t="shared" si="18"/>
        <v>0</v>
      </c>
    </row>
    <row r="213" spans="1:11" s="30" customFormat="1" ht="30" customHeight="1" x14ac:dyDescent="0.25">
      <c r="A213" s="162" t="s">
        <v>3139</v>
      </c>
      <c r="B213" s="163" t="s">
        <v>3041</v>
      </c>
      <c r="C213" s="183" t="s">
        <v>1483</v>
      </c>
      <c r="D213" s="165"/>
      <c r="E213" s="166"/>
      <c r="F213" s="233">
        <v>1</v>
      </c>
      <c r="G213" s="168" t="s">
        <v>4963</v>
      </c>
      <c r="H213" s="27"/>
      <c r="I213" s="52">
        <f t="shared" si="16"/>
        <v>1</v>
      </c>
      <c r="J213" s="96">
        <f t="shared" si="19"/>
        <v>0</v>
      </c>
      <c r="K213" s="97">
        <f t="shared" si="18"/>
        <v>0</v>
      </c>
    </row>
    <row r="214" spans="1:11" s="30" customFormat="1" ht="30" customHeight="1" x14ac:dyDescent="0.25">
      <c r="A214" s="162" t="s">
        <v>3140</v>
      </c>
      <c r="B214" s="163" t="s">
        <v>3041</v>
      </c>
      <c r="C214" s="183" t="s">
        <v>1470</v>
      </c>
      <c r="D214" s="165"/>
      <c r="E214" s="166"/>
      <c r="F214" s="233">
        <v>1</v>
      </c>
      <c r="G214" s="168" t="s">
        <v>4963</v>
      </c>
      <c r="H214" s="27"/>
      <c r="I214" s="52">
        <f t="shared" si="16"/>
        <v>1</v>
      </c>
      <c r="J214" s="96">
        <f t="shared" si="19"/>
        <v>0</v>
      </c>
      <c r="K214" s="97">
        <f t="shared" si="18"/>
        <v>0</v>
      </c>
    </row>
    <row r="215" spans="1:11" s="30" customFormat="1" ht="30" customHeight="1" x14ac:dyDescent="0.25">
      <c r="A215" s="162" t="s">
        <v>3141</v>
      </c>
      <c r="B215" s="163" t="s">
        <v>3041</v>
      </c>
      <c r="C215" s="183" t="s">
        <v>4907</v>
      </c>
      <c r="D215" s="165"/>
      <c r="E215" s="166"/>
      <c r="F215" s="233">
        <v>1</v>
      </c>
      <c r="G215" s="168" t="s">
        <v>4963</v>
      </c>
      <c r="H215" s="27"/>
      <c r="I215" s="52">
        <f t="shared" si="16"/>
        <v>1</v>
      </c>
      <c r="J215" s="96">
        <f t="shared" si="19"/>
        <v>0</v>
      </c>
      <c r="K215" s="97">
        <f t="shared" si="18"/>
        <v>0</v>
      </c>
    </row>
    <row r="216" spans="1:11" s="30" customFormat="1" ht="30" customHeight="1" x14ac:dyDescent="0.25">
      <c r="A216" s="162" t="s">
        <v>3142</v>
      </c>
      <c r="B216" s="163" t="s">
        <v>3041</v>
      </c>
      <c r="C216" s="183" t="s">
        <v>4908</v>
      </c>
      <c r="D216" s="165"/>
      <c r="E216" s="166"/>
      <c r="F216" s="233">
        <v>1</v>
      </c>
      <c r="G216" s="168" t="s">
        <v>4963</v>
      </c>
      <c r="H216" s="27"/>
      <c r="I216" s="52">
        <f t="shared" si="16"/>
        <v>1</v>
      </c>
      <c r="J216" s="96">
        <f t="shared" si="19"/>
        <v>0</v>
      </c>
      <c r="K216" s="97">
        <f t="shared" si="18"/>
        <v>0</v>
      </c>
    </row>
    <row r="217" spans="1:11" s="30" customFormat="1" ht="30" customHeight="1" x14ac:dyDescent="0.25">
      <c r="A217" s="162" t="s">
        <v>3143</v>
      </c>
      <c r="B217" s="163" t="s">
        <v>3041</v>
      </c>
      <c r="C217" s="183" t="s">
        <v>219</v>
      </c>
      <c r="D217" s="165"/>
      <c r="E217" s="166"/>
      <c r="F217" s="233">
        <v>1</v>
      </c>
      <c r="G217" s="168" t="s">
        <v>4963</v>
      </c>
      <c r="H217" s="27"/>
      <c r="I217" s="52">
        <f t="shared" si="16"/>
        <v>1</v>
      </c>
      <c r="J217" s="96">
        <f t="shared" si="19"/>
        <v>0</v>
      </c>
      <c r="K217" s="97">
        <f t="shared" si="18"/>
        <v>0</v>
      </c>
    </row>
    <row r="218" spans="1:11" s="30" customFormat="1" ht="30" customHeight="1" x14ac:dyDescent="0.25">
      <c r="A218" s="162" t="s">
        <v>3144</v>
      </c>
      <c r="B218" s="163" t="s">
        <v>3041</v>
      </c>
      <c r="C218" s="183" t="s">
        <v>220</v>
      </c>
      <c r="D218" s="165"/>
      <c r="E218" s="166"/>
      <c r="F218" s="233">
        <v>1</v>
      </c>
      <c r="G218" s="168" t="s">
        <v>4963</v>
      </c>
      <c r="H218" s="27"/>
      <c r="I218" s="52">
        <f t="shared" si="16"/>
        <v>1</v>
      </c>
      <c r="J218" s="96">
        <f t="shared" si="19"/>
        <v>0</v>
      </c>
      <c r="K218" s="97">
        <f t="shared" si="18"/>
        <v>0</v>
      </c>
    </row>
    <row r="219" spans="1:11" s="30" customFormat="1" ht="30" customHeight="1" x14ac:dyDescent="0.25">
      <c r="A219" s="162" t="s">
        <v>3145</v>
      </c>
      <c r="B219" s="163" t="s">
        <v>3041</v>
      </c>
      <c r="C219" s="183" t="s">
        <v>4909</v>
      </c>
      <c r="D219" s="165"/>
      <c r="E219" s="166"/>
      <c r="F219" s="233">
        <v>1</v>
      </c>
      <c r="G219" s="168" t="s">
        <v>4963</v>
      </c>
      <c r="H219" s="27"/>
      <c r="I219" s="52">
        <f t="shared" si="16"/>
        <v>1</v>
      </c>
      <c r="J219" s="96">
        <f t="shared" si="19"/>
        <v>0</v>
      </c>
      <c r="K219" s="97">
        <f t="shared" si="18"/>
        <v>0</v>
      </c>
    </row>
    <row r="220" spans="1:11" s="30" customFormat="1" ht="30" customHeight="1" x14ac:dyDescent="0.25">
      <c r="A220" s="162" t="s">
        <v>3146</v>
      </c>
      <c r="B220" s="163" t="s">
        <v>3041</v>
      </c>
      <c r="C220" s="183" t="s">
        <v>4910</v>
      </c>
      <c r="D220" s="165"/>
      <c r="E220" s="166"/>
      <c r="F220" s="233">
        <v>1</v>
      </c>
      <c r="G220" s="168" t="s">
        <v>4963</v>
      </c>
      <c r="H220" s="27"/>
      <c r="I220" s="52">
        <f t="shared" si="16"/>
        <v>1</v>
      </c>
      <c r="J220" s="96">
        <f t="shared" si="19"/>
        <v>0</v>
      </c>
      <c r="K220" s="97">
        <f t="shared" si="18"/>
        <v>0</v>
      </c>
    </row>
    <row r="221" spans="1:11" s="30" customFormat="1" ht="30" customHeight="1" x14ac:dyDescent="0.25">
      <c r="A221" s="162" t="s">
        <v>3147</v>
      </c>
      <c r="B221" s="163" t="s">
        <v>3041</v>
      </c>
      <c r="C221" s="183" t="s">
        <v>4911</v>
      </c>
      <c r="D221" s="165"/>
      <c r="E221" s="166"/>
      <c r="F221" s="233">
        <v>1</v>
      </c>
      <c r="G221" s="168" t="s">
        <v>4963</v>
      </c>
      <c r="H221" s="27"/>
      <c r="I221" s="52">
        <f t="shared" si="16"/>
        <v>1</v>
      </c>
      <c r="J221" s="96">
        <f t="shared" si="19"/>
        <v>0</v>
      </c>
      <c r="K221" s="97">
        <f t="shared" si="18"/>
        <v>0</v>
      </c>
    </row>
    <row r="222" spans="1:11" s="30" customFormat="1" ht="45" customHeight="1" x14ac:dyDescent="0.25">
      <c r="A222" s="162" t="s">
        <v>3148</v>
      </c>
      <c r="B222" s="163" t="s">
        <v>3041</v>
      </c>
      <c r="C222" s="183" t="s">
        <v>3321</v>
      </c>
      <c r="D222" s="165"/>
      <c r="E222" s="166"/>
      <c r="F222" s="233">
        <v>1</v>
      </c>
      <c r="G222" s="168" t="s">
        <v>4963</v>
      </c>
      <c r="H222" s="27"/>
      <c r="I222" s="52">
        <f t="shared" si="16"/>
        <v>1</v>
      </c>
      <c r="J222" s="96">
        <f t="shared" si="19"/>
        <v>0</v>
      </c>
      <c r="K222" s="97">
        <f t="shared" si="18"/>
        <v>0</v>
      </c>
    </row>
    <row r="223" spans="1:11" s="30" customFormat="1" ht="30" customHeight="1" x14ac:dyDescent="0.25">
      <c r="A223" s="162" t="s">
        <v>3149</v>
      </c>
      <c r="B223" s="163" t="s">
        <v>3041</v>
      </c>
      <c r="C223" s="183" t="s">
        <v>4912</v>
      </c>
      <c r="D223" s="165"/>
      <c r="E223" s="166"/>
      <c r="F223" s="233">
        <v>1</v>
      </c>
      <c r="G223" s="168" t="s">
        <v>4963</v>
      </c>
      <c r="H223" s="27"/>
      <c r="I223" s="52">
        <f t="shared" si="16"/>
        <v>1</v>
      </c>
      <c r="J223" s="96">
        <f t="shared" si="19"/>
        <v>0</v>
      </c>
      <c r="K223" s="97">
        <f t="shared" si="18"/>
        <v>0</v>
      </c>
    </row>
    <row r="224" spans="1:11" s="30" customFormat="1" ht="30" customHeight="1" x14ac:dyDescent="0.25">
      <c r="A224" s="162" t="s">
        <v>3150</v>
      </c>
      <c r="B224" s="163" t="s">
        <v>3041</v>
      </c>
      <c r="C224" s="183" t="s">
        <v>4913</v>
      </c>
      <c r="D224" s="206"/>
      <c r="E224" s="166"/>
      <c r="F224" s="233">
        <v>1</v>
      </c>
      <c r="G224" s="168" t="s">
        <v>4963</v>
      </c>
      <c r="H224" s="27"/>
      <c r="I224" s="52">
        <f t="shared" si="16"/>
        <v>1</v>
      </c>
      <c r="J224" s="96">
        <f t="shared" si="19"/>
        <v>0</v>
      </c>
      <c r="K224" s="97">
        <f t="shared" si="18"/>
        <v>0</v>
      </c>
    </row>
    <row r="225" spans="1:11" s="30" customFormat="1" ht="30" customHeight="1" x14ac:dyDescent="0.25">
      <c r="A225" s="162" t="s">
        <v>3151</v>
      </c>
      <c r="B225" s="163" t="s">
        <v>3041</v>
      </c>
      <c r="C225" s="183" t="s">
        <v>3047</v>
      </c>
      <c r="D225" s="206"/>
      <c r="E225" s="166"/>
      <c r="F225" s="233">
        <v>1</v>
      </c>
      <c r="G225" s="168" t="s">
        <v>4963</v>
      </c>
      <c r="H225" s="27"/>
      <c r="I225" s="52">
        <f t="shared" si="16"/>
        <v>1</v>
      </c>
      <c r="J225" s="96">
        <f t="shared" si="19"/>
        <v>0</v>
      </c>
      <c r="K225" s="97">
        <f t="shared" si="18"/>
        <v>0</v>
      </c>
    </row>
    <row r="226" spans="1:11" s="30" customFormat="1" ht="75" customHeight="1" x14ac:dyDescent="0.25">
      <c r="A226" s="162" t="s">
        <v>3152</v>
      </c>
      <c r="B226" s="163" t="s">
        <v>3041</v>
      </c>
      <c r="C226" s="183" t="s">
        <v>2578</v>
      </c>
      <c r="D226" s="165"/>
      <c r="E226" s="166"/>
      <c r="F226" s="233">
        <v>1</v>
      </c>
      <c r="G226" s="168" t="s">
        <v>4963</v>
      </c>
      <c r="H226" s="27"/>
      <c r="I226" s="52">
        <f t="shared" si="16"/>
        <v>1</v>
      </c>
      <c r="J226" s="96">
        <f t="shared" si="19"/>
        <v>0</v>
      </c>
      <c r="K226" s="97">
        <f t="shared" si="18"/>
        <v>0</v>
      </c>
    </row>
    <row r="227" spans="1:11" s="30" customFormat="1" ht="45" customHeight="1" x14ac:dyDescent="0.25">
      <c r="A227" s="162" t="s">
        <v>3153</v>
      </c>
      <c r="B227" s="163" t="s">
        <v>3041</v>
      </c>
      <c r="C227" s="183" t="s">
        <v>3322</v>
      </c>
      <c r="D227" s="165"/>
      <c r="E227" s="166"/>
      <c r="F227" s="233">
        <v>1</v>
      </c>
      <c r="G227" s="168" t="s">
        <v>4963</v>
      </c>
      <c r="H227" s="27"/>
      <c r="I227" s="52">
        <f t="shared" si="16"/>
        <v>1</v>
      </c>
      <c r="J227" s="96">
        <f t="shared" si="19"/>
        <v>0</v>
      </c>
      <c r="K227" s="97">
        <f t="shared" si="18"/>
        <v>0</v>
      </c>
    </row>
    <row r="228" spans="1:11" s="30" customFormat="1" ht="45" customHeight="1" x14ac:dyDescent="0.25">
      <c r="A228" s="162" t="s">
        <v>3154</v>
      </c>
      <c r="B228" s="163" t="s">
        <v>3041</v>
      </c>
      <c r="C228" s="183" t="s">
        <v>3323</v>
      </c>
      <c r="D228" s="165"/>
      <c r="E228" s="166"/>
      <c r="F228" s="233">
        <v>1</v>
      </c>
      <c r="G228" s="168" t="s">
        <v>4963</v>
      </c>
      <c r="H228" s="27"/>
      <c r="I228" s="52">
        <f t="shared" si="16"/>
        <v>1</v>
      </c>
      <c r="J228" s="96">
        <f t="shared" si="19"/>
        <v>0</v>
      </c>
      <c r="K228" s="97">
        <f t="shared" si="18"/>
        <v>0</v>
      </c>
    </row>
    <row r="229" spans="1:11" s="30" customFormat="1" ht="45" customHeight="1" x14ac:dyDescent="0.25">
      <c r="A229" s="162" t="s">
        <v>3709</v>
      </c>
      <c r="B229" s="163" t="s">
        <v>3041</v>
      </c>
      <c r="C229" s="183" t="s">
        <v>3324</v>
      </c>
      <c r="D229" s="165"/>
      <c r="E229" s="166"/>
      <c r="F229" s="233">
        <v>1</v>
      </c>
      <c r="G229" s="168" t="s">
        <v>4963</v>
      </c>
      <c r="H229" s="27"/>
      <c r="I229" s="52">
        <f t="shared" si="16"/>
        <v>1</v>
      </c>
      <c r="J229" s="96">
        <f t="shared" si="19"/>
        <v>0</v>
      </c>
      <c r="K229" s="97">
        <f t="shared" si="18"/>
        <v>0</v>
      </c>
    </row>
    <row r="230" spans="1:11" s="30" customFormat="1" ht="45" customHeight="1" x14ac:dyDescent="0.2">
      <c r="A230" s="162" t="s">
        <v>3710</v>
      </c>
      <c r="B230" s="163" t="s">
        <v>3041</v>
      </c>
      <c r="C230" s="183" t="s">
        <v>3325</v>
      </c>
      <c r="D230" s="165"/>
      <c r="E230" s="166"/>
      <c r="F230" s="233">
        <v>1</v>
      </c>
      <c r="G230" s="168" t="s">
        <v>4963</v>
      </c>
      <c r="H230" s="29"/>
      <c r="I230" s="52">
        <f t="shared" si="16"/>
        <v>1</v>
      </c>
      <c r="J230" s="96">
        <f t="shared" si="19"/>
        <v>0</v>
      </c>
      <c r="K230" s="97">
        <f t="shared" si="18"/>
        <v>0</v>
      </c>
    </row>
    <row r="231" spans="1:11" s="30" customFormat="1" ht="30" customHeight="1" x14ac:dyDescent="0.2">
      <c r="A231" s="162" t="s">
        <v>3711</v>
      </c>
      <c r="B231" s="163" t="s">
        <v>3041</v>
      </c>
      <c r="C231" s="183" t="s">
        <v>4847</v>
      </c>
      <c r="D231" s="165"/>
      <c r="E231" s="166"/>
      <c r="F231" s="233">
        <v>1</v>
      </c>
      <c r="G231" s="168" t="s">
        <v>4963</v>
      </c>
      <c r="I231" s="52">
        <f t="shared" si="16"/>
        <v>1</v>
      </c>
      <c r="J231" s="96">
        <f t="shared" si="19"/>
        <v>0</v>
      </c>
      <c r="K231" s="97">
        <f t="shared" si="18"/>
        <v>0</v>
      </c>
    </row>
    <row r="232" spans="1:11" s="30" customFormat="1" ht="30" customHeight="1" x14ac:dyDescent="0.2">
      <c r="A232" s="162" t="s">
        <v>3712</v>
      </c>
      <c r="B232" s="163" t="s">
        <v>3041</v>
      </c>
      <c r="C232" s="183" t="s">
        <v>1687</v>
      </c>
      <c r="D232" s="142"/>
      <c r="E232" s="166"/>
      <c r="F232" s="243">
        <v>1</v>
      </c>
      <c r="G232" s="168" t="s">
        <v>4963</v>
      </c>
      <c r="I232" s="52">
        <f t="shared" si="16"/>
        <v>1</v>
      </c>
      <c r="J232" s="96">
        <f t="shared" si="19"/>
        <v>0</v>
      </c>
      <c r="K232" s="97">
        <f t="shared" si="18"/>
        <v>0</v>
      </c>
    </row>
    <row r="233" spans="1:11" s="30" customFormat="1" ht="25.5" x14ac:dyDescent="0.2">
      <c r="A233" s="162" t="s">
        <v>3713</v>
      </c>
      <c r="B233" s="163" t="s">
        <v>3041</v>
      </c>
      <c r="C233" s="183" t="s">
        <v>3326</v>
      </c>
      <c r="D233" s="142"/>
      <c r="E233" s="166"/>
      <c r="F233" s="243">
        <v>1</v>
      </c>
      <c r="G233" s="168" t="s">
        <v>4963</v>
      </c>
      <c r="I233" s="52">
        <f t="shared" si="16"/>
        <v>1</v>
      </c>
      <c r="J233" s="96">
        <f t="shared" si="19"/>
        <v>0</v>
      </c>
      <c r="K233" s="97">
        <f t="shared" si="18"/>
        <v>0</v>
      </c>
    </row>
    <row r="234" spans="1:11" s="29" customFormat="1" x14ac:dyDescent="0.2">
      <c r="A234" s="196" t="s">
        <v>3029</v>
      </c>
      <c r="B234" s="187"/>
      <c r="C234" s="201"/>
      <c r="D234" s="202"/>
      <c r="E234" s="175"/>
      <c r="F234" s="203"/>
      <c r="G234" s="203"/>
      <c r="H234" s="30"/>
      <c r="I234" s="52"/>
      <c r="J234" s="96"/>
      <c r="K234" s="97"/>
    </row>
    <row r="235" spans="1:11" s="30" customFormat="1" ht="25.5" x14ac:dyDescent="0.2">
      <c r="A235" s="162" t="s">
        <v>3714</v>
      </c>
      <c r="B235" s="163" t="s">
        <v>3041</v>
      </c>
      <c r="C235" s="164" t="s">
        <v>221</v>
      </c>
      <c r="D235" s="165"/>
      <c r="E235" s="166"/>
      <c r="F235" s="233">
        <v>1</v>
      </c>
      <c r="G235" s="168" t="s">
        <v>4963</v>
      </c>
      <c r="I235" s="52">
        <f t="shared" si="16"/>
        <v>1</v>
      </c>
      <c r="J235" s="96">
        <f>VLOOKUP(G235,AvailabilityData,2,FALSE)</f>
        <v>0</v>
      </c>
      <c r="K235" s="97">
        <f t="shared" si="18"/>
        <v>0</v>
      </c>
    </row>
    <row r="236" spans="1:11" s="30" customFormat="1" ht="25.5" x14ac:dyDescent="0.2">
      <c r="A236" s="162" t="s">
        <v>3715</v>
      </c>
      <c r="B236" s="163" t="s">
        <v>3041</v>
      </c>
      <c r="C236" s="164" t="s">
        <v>1685</v>
      </c>
      <c r="D236" s="165"/>
      <c r="E236" s="166"/>
      <c r="F236" s="233">
        <v>1</v>
      </c>
      <c r="G236" s="168" t="s">
        <v>4963</v>
      </c>
      <c r="I236" s="52">
        <f t="shared" si="16"/>
        <v>1</v>
      </c>
      <c r="J236" s="96">
        <f>VLOOKUP(G236,AvailabilityData,2,FALSE)</f>
        <v>0</v>
      </c>
      <c r="K236" s="97">
        <f t="shared" si="18"/>
        <v>0</v>
      </c>
    </row>
    <row r="237" spans="1:11" s="30" customFormat="1" ht="25.5" x14ac:dyDescent="0.2">
      <c r="A237" s="162" t="s">
        <v>3716</v>
      </c>
      <c r="B237" s="163" t="s">
        <v>3041</v>
      </c>
      <c r="C237" s="164" t="s">
        <v>1686</v>
      </c>
      <c r="D237" s="165"/>
      <c r="E237" s="166"/>
      <c r="F237" s="233">
        <v>1</v>
      </c>
      <c r="G237" s="168" t="s">
        <v>4963</v>
      </c>
      <c r="I237" s="52">
        <f t="shared" si="16"/>
        <v>1</v>
      </c>
      <c r="J237" s="96">
        <f>VLOOKUP(G237,AvailabilityData,2,FALSE)</f>
        <v>0</v>
      </c>
      <c r="K237" s="97">
        <f t="shared" si="18"/>
        <v>0</v>
      </c>
    </row>
    <row r="238" spans="1:11" s="30" customFormat="1" ht="30" customHeight="1" x14ac:dyDescent="0.2">
      <c r="A238" s="162" t="s">
        <v>3717</v>
      </c>
      <c r="B238" s="163" t="s">
        <v>3041</v>
      </c>
      <c r="C238" s="244" t="s">
        <v>2586</v>
      </c>
      <c r="D238" s="209"/>
      <c r="E238" s="166"/>
      <c r="F238" s="233">
        <v>1</v>
      </c>
      <c r="G238" s="168" t="s">
        <v>4963</v>
      </c>
      <c r="I238" s="52">
        <f t="shared" si="16"/>
        <v>1</v>
      </c>
      <c r="J238" s="96">
        <f>VLOOKUP(G238,AvailabilityData,2,FALSE)</f>
        <v>0</v>
      </c>
      <c r="K238" s="97">
        <f t="shared" si="18"/>
        <v>0</v>
      </c>
    </row>
    <row r="239" spans="1:11" s="30" customFormat="1" x14ac:dyDescent="0.2">
      <c r="A239" s="196" t="s">
        <v>3030</v>
      </c>
      <c r="B239" s="565"/>
      <c r="C239" s="565"/>
      <c r="D239" s="174"/>
      <c r="E239" s="175"/>
      <c r="F239" s="176"/>
      <c r="G239" s="176"/>
      <c r="I239" s="52"/>
      <c r="J239" s="96"/>
      <c r="K239" s="97"/>
    </row>
    <row r="240" spans="1:11" s="30" customFormat="1" ht="30" customHeight="1" x14ac:dyDescent="0.2">
      <c r="A240" s="162" t="s">
        <v>3718</v>
      </c>
      <c r="B240" s="163" t="s">
        <v>3041</v>
      </c>
      <c r="C240" s="169" t="s">
        <v>4915</v>
      </c>
      <c r="D240" s="165"/>
      <c r="E240" s="166"/>
      <c r="F240" s="233">
        <v>1</v>
      </c>
      <c r="G240" s="168" t="s">
        <v>4963</v>
      </c>
      <c r="I240" s="52">
        <f t="shared" si="16"/>
        <v>1</v>
      </c>
      <c r="J240" s="96">
        <f t="shared" ref="J240:J253" si="20">VLOOKUP(G240,AvailabilityData,2,FALSE)</f>
        <v>0</v>
      </c>
      <c r="K240" s="97">
        <f t="shared" si="18"/>
        <v>0</v>
      </c>
    </row>
    <row r="241" spans="1:11" s="30" customFormat="1" ht="30" customHeight="1" x14ac:dyDescent="0.2">
      <c r="A241" s="162" t="s">
        <v>3719</v>
      </c>
      <c r="B241" s="163" t="s">
        <v>3041</v>
      </c>
      <c r="C241" s="169" t="s">
        <v>3292</v>
      </c>
      <c r="D241" s="165"/>
      <c r="E241" s="166"/>
      <c r="F241" s="233">
        <v>1</v>
      </c>
      <c r="G241" s="168" t="s">
        <v>4963</v>
      </c>
      <c r="I241" s="52">
        <f t="shared" si="16"/>
        <v>1</v>
      </c>
      <c r="J241" s="96">
        <f t="shared" si="20"/>
        <v>0</v>
      </c>
      <c r="K241" s="97">
        <f t="shared" si="18"/>
        <v>0</v>
      </c>
    </row>
    <row r="242" spans="1:11" s="30" customFormat="1" ht="30" customHeight="1" x14ac:dyDescent="0.2">
      <c r="A242" s="162" t="s">
        <v>3720</v>
      </c>
      <c r="B242" s="163" t="s">
        <v>3041</v>
      </c>
      <c r="C242" s="169" t="s">
        <v>4914</v>
      </c>
      <c r="D242" s="165"/>
      <c r="E242" s="166"/>
      <c r="F242" s="233">
        <v>1</v>
      </c>
      <c r="G242" s="168" t="s">
        <v>4963</v>
      </c>
      <c r="I242" s="52">
        <f t="shared" si="16"/>
        <v>1</v>
      </c>
      <c r="J242" s="96">
        <f t="shared" si="20"/>
        <v>0</v>
      </c>
      <c r="K242" s="97">
        <f t="shared" si="18"/>
        <v>0</v>
      </c>
    </row>
    <row r="243" spans="1:11" s="30" customFormat="1" ht="30" customHeight="1" x14ac:dyDescent="0.2">
      <c r="A243" s="162" t="s">
        <v>3721</v>
      </c>
      <c r="B243" s="163" t="s">
        <v>3041</v>
      </c>
      <c r="C243" s="169" t="s">
        <v>3327</v>
      </c>
      <c r="D243" s="165"/>
      <c r="E243" s="166"/>
      <c r="F243" s="233">
        <v>1</v>
      </c>
      <c r="G243" s="168" t="s">
        <v>4963</v>
      </c>
      <c r="I243" s="52">
        <f t="shared" si="16"/>
        <v>1</v>
      </c>
      <c r="J243" s="96">
        <f t="shared" si="20"/>
        <v>0</v>
      </c>
      <c r="K243" s="97">
        <f t="shared" si="18"/>
        <v>0</v>
      </c>
    </row>
    <row r="244" spans="1:11" s="30" customFormat="1" ht="30" customHeight="1" x14ac:dyDescent="0.2">
      <c r="A244" s="162" t="s">
        <v>3722</v>
      </c>
      <c r="B244" s="163" t="s">
        <v>3041</v>
      </c>
      <c r="C244" s="169" t="s">
        <v>3328</v>
      </c>
      <c r="D244" s="165"/>
      <c r="E244" s="166"/>
      <c r="F244" s="233">
        <v>1</v>
      </c>
      <c r="G244" s="168" t="s">
        <v>4963</v>
      </c>
      <c r="I244" s="52">
        <f t="shared" si="16"/>
        <v>1</v>
      </c>
      <c r="J244" s="96">
        <f t="shared" si="20"/>
        <v>0</v>
      </c>
      <c r="K244" s="97">
        <f t="shared" si="18"/>
        <v>0</v>
      </c>
    </row>
    <row r="245" spans="1:11" s="30" customFormat="1" ht="30" customHeight="1" x14ac:dyDescent="0.2">
      <c r="A245" s="162" t="s">
        <v>3723</v>
      </c>
      <c r="B245" s="163" t="s">
        <v>3041</v>
      </c>
      <c r="C245" s="169" t="s">
        <v>5016</v>
      </c>
      <c r="D245" s="165"/>
      <c r="E245" s="166"/>
      <c r="F245" s="233">
        <v>1</v>
      </c>
      <c r="G245" s="168" t="s">
        <v>4963</v>
      </c>
      <c r="I245" s="52">
        <f t="shared" si="16"/>
        <v>1</v>
      </c>
      <c r="J245" s="96">
        <f t="shared" si="20"/>
        <v>0</v>
      </c>
      <c r="K245" s="97">
        <f t="shared" si="18"/>
        <v>0</v>
      </c>
    </row>
    <row r="246" spans="1:11" s="30" customFormat="1" ht="38.25" x14ac:dyDescent="0.2">
      <c r="A246" s="162" t="s">
        <v>3724</v>
      </c>
      <c r="B246" s="163" t="s">
        <v>3041</v>
      </c>
      <c r="C246" s="169" t="s">
        <v>4848</v>
      </c>
      <c r="D246" s="165"/>
      <c r="E246" s="166"/>
      <c r="F246" s="233">
        <v>1</v>
      </c>
      <c r="G246" s="168" t="s">
        <v>4963</v>
      </c>
      <c r="I246" s="52">
        <f t="shared" si="16"/>
        <v>1</v>
      </c>
      <c r="J246" s="96">
        <f t="shared" si="20"/>
        <v>0</v>
      </c>
      <c r="K246" s="97">
        <f t="shared" si="18"/>
        <v>0</v>
      </c>
    </row>
    <row r="247" spans="1:11" s="30" customFormat="1" ht="30" customHeight="1" x14ac:dyDescent="0.2">
      <c r="A247" s="162" t="s">
        <v>3725</v>
      </c>
      <c r="B247" s="163" t="s">
        <v>3041</v>
      </c>
      <c r="C247" s="169" t="s">
        <v>2579</v>
      </c>
      <c r="D247" s="165"/>
      <c r="E247" s="166"/>
      <c r="F247" s="233">
        <v>1</v>
      </c>
      <c r="G247" s="168" t="s">
        <v>4963</v>
      </c>
      <c r="I247" s="52">
        <f t="shared" si="16"/>
        <v>1</v>
      </c>
      <c r="J247" s="96">
        <f t="shared" si="20"/>
        <v>0</v>
      </c>
      <c r="K247" s="97">
        <f t="shared" si="18"/>
        <v>0</v>
      </c>
    </row>
    <row r="248" spans="1:11" s="30" customFormat="1" ht="30" customHeight="1" x14ac:dyDescent="0.2">
      <c r="A248" s="162" t="s">
        <v>3726</v>
      </c>
      <c r="B248" s="163" t="s">
        <v>3041</v>
      </c>
      <c r="C248" s="169" t="s">
        <v>3867</v>
      </c>
      <c r="D248" s="165"/>
      <c r="E248" s="166"/>
      <c r="F248" s="233">
        <v>1</v>
      </c>
      <c r="G248" s="168" t="s">
        <v>4963</v>
      </c>
      <c r="I248" s="52">
        <f t="shared" si="16"/>
        <v>1</v>
      </c>
      <c r="J248" s="96">
        <f t="shared" si="20"/>
        <v>0</v>
      </c>
      <c r="K248" s="97">
        <f t="shared" si="18"/>
        <v>0</v>
      </c>
    </row>
    <row r="249" spans="1:11" s="30" customFormat="1" ht="30" customHeight="1" x14ac:dyDescent="0.2">
      <c r="A249" s="162" t="s">
        <v>3727</v>
      </c>
      <c r="B249" s="163" t="s">
        <v>3041</v>
      </c>
      <c r="C249" s="208" t="s">
        <v>3868</v>
      </c>
      <c r="D249" s="209"/>
      <c r="E249" s="166"/>
      <c r="F249" s="233">
        <v>1</v>
      </c>
      <c r="G249" s="168" t="s">
        <v>4963</v>
      </c>
      <c r="I249" s="52">
        <f t="shared" si="16"/>
        <v>1</v>
      </c>
      <c r="J249" s="96">
        <f t="shared" si="20"/>
        <v>0</v>
      </c>
      <c r="K249" s="97">
        <f t="shared" si="18"/>
        <v>0</v>
      </c>
    </row>
    <row r="250" spans="1:11" s="30" customFormat="1" ht="30" customHeight="1" x14ac:dyDescent="0.2">
      <c r="A250" s="162" t="s">
        <v>3728</v>
      </c>
      <c r="B250" s="163" t="s">
        <v>3041</v>
      </c>
      <c r="C250" s="245" t="s">
        <v>2587</v>
      </c>
      <c r="D250" s="246"/>
      <c r="E250" s="166"/>
      <c r="F250" s="233">
        <v>1</v>
      </c>
      <c r="G250" s="168" t="s">
        <v>4963</v>
      </c>
      <c r="I250" s="52">
        <f t="shared" si="16"/>
        <v>1</v>
      </c>
      <c r="J250" s="96">
        <f t="shared" si="20"/>
        <v>0</v>
      </c>
      <c r="K250" s="97">
        <f t="shared" si="18"/>
        <v>0</v>
      </c>
    </row>
    <row r="251" spans="1:11" s="30" customFormat="1" ht="30" customHeight="1" x14ac:dyDescent="0.2">
      <c r="A251" s="162" t="s">
        <v>3729</v>
      </c>
      <c r="B251" s="163" t="s">
        <v>3041</v>
      </c>
      <c r="C251" s="245" t="s">
        <v>2719</v>
      </c>
      <c r="D251" s="246"/>
      <c r="E251" s="166"/>
      <c r="F251" s="233">
        <v>1</v>
      </c>
      <c r="G251" s="168" t="s">
        <v>4963</v>
      </c>
      <c r="I251" s="52">
        <f t="shared" si="16"/>
        <v>1</v>
      </c>
      <c r="J251" s="96">
        <f t="shared" si="20"/>
        <v>0</v>
      </c>
      <c r="K251" s="97">
        <f t="shared" si="18"/>
        <v>0</v>
      </c>
    </row>
    <row r="252" spans="1:11" s="30" customFormat="1" ht="43.5" customHeight="1" x14ac:dyDescent="0.2">
      <c r="A252" s="162" t="s">
        <v>3730</v>
      </c>
      <c r="B252" s="163" t="s">
        <v>3041</v>
      </c>
      <c r="C252" s="245" t="s">
        <v>3895</v>
      </c>
      <c r="D252" s="246"/>
      <c r="E252" s="166"/>
      <c r="F252" s="233">
        <v>1</v>
      </c>
      <c r="G252" s="168" t="s">
        <v>4963</v>
      </c>
      <c r="I252" s="52">
        <f t="shared" si="16"/>
        <v>1</v>
      </c>
      <c r="J252" s="96">
        <f t="shared" si="20"/>
        <v>0</v>
      </c>
      <c r="K252" s="97">
        <f t="shared" si="18"/>
        <v>0</v>
      </c>
    </row>
    <row r="253" spans="1:11" s="30" customFormat="1" ht="41.25" customHeight="1" x14ac:dyDescent="0.2">
      <c r="A253" s="162" t="s">
        <v>4467</v>
      </c>
      <c r="B253" s="163" t="s">
        <v>3041</v>
      </c>
      <c r="C253" s="247" t="s">
        <v>4916</v>
      </c>
      <c r="D253" s="165"/>
      <c r="E253" s="166"/>
      <c r="F253" s="233">
        <v>1</v>
      </c>
      <c r="G253" s="168" t="s">
        <v>4963</v>
      </c>
      <c r="I253" s="52">
        <f t="shared" si="16"/>
        <v>1</v>
      </c>
      <c r="J253" s="96">
        <f t="shared" si="20"/>
        <v>0</v>
      </c>
      <c r="K253" s="97">
        <f t="shared" si="18"/>
        <v>0</v>
      </c>
    </row>
    <row r="254" spans="1:11" s="30" customFormat="1" ht="25.5" customHeight="1" x14ac:dyDescent="0.2">
      <c r="A254" s="191"/>
      <c r="B254" s="192"/>
      <c r="C254" s="187" t="s">
        <v>3132</v>
      </c>
      <c r="D254" s="188"/>
      <c r="E254" s="175"/>
      <c r="F254" s="194"/>
      <c r="G254" s="195"/>
      <c r="I254" s="52"/>
      <c r="J254" s="96"/>
      <c r="K254" s="97"/>
    </row>
    <row r="255" spans="1:11" s="30" customFormat="1" ht="30" customHeight="1" x14ac:dyDescent="0.2">
      <c r="A255" s="162" t="s">
        <v>4468</v>
      </c>
      <c r="B255" s="163" t="s">
        <v>3041</v>
      </c>
      <c r="C255" s="183" t="s">
        <v>3104</v>
      </c>
      <c r="D255" s="142"/>
      <c r="E255" s="171"/>
      <c r="F255" s="243">
        <v>1</v>
      </c>
      <c r="G255" s="168" t="s">
        <v>4963</v>
      </c>
      <c r="I255" s="52">
        <f t="shared" si="16"/>
        <v>1</v>
      </c>
      <c r="J255" s="96">
        <f t="shared" ref="J255:J261" si="21">VLOOKUP(G255,AvailabilityData,2,FALSE)</f>
        <v>0</v>
      </c>
      <c r="K255" s="97">
        <f t="shared" si="18"/>
        <v>0</v>
      </c>
    </row>
    <row r="256" spans="1:11" s="30" customFormat="1" ht="30" customHeight="1" x14ac:dyDescent="0.2">
      <c r="A256" s="162" t="s">
        <v>4469</v>
      </c>
      <c r="B256" s="163" t="s">
        <v>3041</v>
      </c>
      <c r="C256" s="183" t="s">
        <v>3105</v>
      </c>
      <c r="D256" s="142"/>
      <c r="E256" s="171"/>
      <c r="F256" s="243">
        <v>1</v>
      </c>
      <c r="G256" s="168" t="s">
        <v>4963</v>
      </c>
      <c r="H256" s="29"/>
      <c r="I256" s="52">
        <f t="shared" si="16"/>
        <v>1</v>
      </c>
      <c r="J256" s="96">
        <f t="shared" si="21"/>
        <v>0</v>
      </c>
      <c r="K256" s="97">
        <f t="shared" si="18"/>
        <v>0</v>
      </c>
    </row>
    <row r="257" spans="1:11" s="30" customFormat="1" ht="30" customHeight="1" x14ac:dyDescent="0.2">
      <c r="A257" s="162" t="s">
        <v>4470</v>
      </c>
      <c r="B257" s="163" t="s">
        <v>3041</v>
      </c>
      <c r="C257" s="183" t="s">
        <v>550</v>
      </c>
      <c r="D257" s="142"/>
      <c r="E257" s="171"/>
      <c r="F257" s="243">
        <v>1</v>
      </c>
      <c r="G257" s="168" t="s">
        <v>4963</v>
      </c>
      <c r="I257" s="52">
        <f t="shared" si="16"/>
        <v>1</v>
      </c>
      <c r="J257" s="96">
        <f t="shared" si="21"/>
        <v>0</v>
      </c>
      <c r="K257" s="97">
        <f t="shared" si="18"/>
        <v>0</v>
      </c>
    </row>
    <row r="258" spans="1:11" s="30" customFormat="1" ht="30" customHeight="1" x14ac:dyDescent="0.2">
      <c r="A258" s="162" t="s">
        <v>4471</v>
      </c>
      <c r="B258" s="163" t="s">
        <v>3041</v>
      </c>
      <c r="C258" s="183" t="s">
        <v>4403</v>
      </c>
      <c r="D258" s="142"/>
      <c r="E258" s="171"/>
      <c r="F258" s="243">
        <v>1</v>
      </c>
      <c r="G258" s="168" t="s">
        <v>4963</v>
      </c>
      <c r="I258" s="52">
        <f t="shared" si="16"/>
        <v>1</v>
      </c>
      <c r="J258" s="96">
        <f t="shared" si="21"/>
        <v>0</v>
      </c>
      <c r="K258" s="97">
        <f t="shared" si="18"/>
        <v>0</v>
      </c>
    </row>
    <row r="259" spans="1:11" s="30" customFormat="1" ht="30" customHeight="1" x14ac:dyDescent="0.2">
      <c r="A259" s="162" t="s">
        <v>4472</v>
      </c>
      <c r="B259" s="163" t="s">
        <v>3041</v>
      </c>
      <c r="C259" s="183" t="s">
        <v>4402</v>
      </c>
      <c r="D259" s="142"/>
      <c r="E259" s="171"/>
      <c r="F259" s="243">
        <v>1</v>
      </c>
      <c r="G259" s="168" t="s">
        <v>4963</v>
      </c>
      <c r="I259" s="52">
        <f t="shared" si="16"/>
        <v>1</v>
      </c>
      <c r="J259" s="96">
        <f t="shared" si="21"/>
        <v>0</v>
      </c>
      <c r="K259" s="97">
        <f t="shared" si="18"/>
        <v>0</v>
      </c>
    </row>
    <row r="260" spans="1:11" s="30" customFormat="1" ht="30" customHeight="1" x14ac:dyDescent="0.2">
      <c r="A260" s="162" t="s">
        <v>4473</v>
      </c>
      <c r="B260" s="163" t="s">
        <v>3041</v>
      </c>
      <c r="C260" s="169" t="s">
        <v>3106</v>
      </c>
      <c r="D260" s="142"/>
      <c r="E260" s="171"/>
      <c r="F260" s="243">
        <v>1</v>
      </c>
      <c r="G260" s="168" t="s">
        <v>4963</v>
      </c>
      <c r="I260" s="52">
        <f t="shared" si="16"/>
        <v>1</v>
      </c>
      <c r="J260" s="96">
        <f t="shared" si="21"/>
        <v>0</v>
      </c>
      <c r="K260" s="97">
        <f t="shared" si="18"/>
        <v>0</v>
      </c>
    </row>
    <row r="261" spans="1:11" s="30" customFormat="1" ht="30" customHeight="1" x14ac:dyDescent="0.2">
      <c r="A261" s="162" t="s">
        <v>4474</v>
      </c>
      <c r="B261" s="163" t="s">
        <v>3041</v>
      </c>
      <c r="C261" s="169" t="s">
        <v>4423</v>
      </c>
      <c r="D261" s="142"/>
      <c r="E261" s="171"/>
      <c r="F261" s="243">
        <v>1</v>
      </c>
      <c r="G261" s="168" t="s">
        <v>4963</v>
      </c>
      <c r="I261" s="52">
        <f t="shared" ref="I261:I266" si="22">IF(NOT(ISBLANK($B261)),VLOOKUP($B261,specdata,2,FALSE),"")</f>
        <v>1</v>
      </c>
      <c r="J261" s="96">
        <f t="shared" si="21"/>
        <v>0</v>
      </c>
      <c r="K261" s="97">
        <f t="shared" si="18"/>
        <v>0</v>
      </c>
    </row>
    <row r="262" spans="1:11" s="29" customFormat="1" x14ac:dyDescent="0.2">
      <c r="A262" s="196" t="s">
        <v>3031</v>
      </c>
      <c r="B262" s="192"/>
      <c r="C262" s="565"/>
      <c r="D262" s="174"/>
      <c r="E262" s="175"/>
      <c r="F262" s="176"/>
      <c r="G262" s="176"/>
      <c r="H262" s="30"/>
      <c r="I262" s="52"/>
      <c r="J262" s="96"/>
      <c r="K262" s="97"/>
    </row>
    <row r="263" spans="1:11" s="30" customFormat="1" ht="30" customHeight="1" x14ac:dyDescent="0.25">
      <c r="A263" s="162" t="s">
        <v>4475</v>
      </c>
      <c r="B263" s="163" t="s">
        <v>3041</v>
      </c>
      <c r="C263" s="164" t="s">
        <v>4919</v>
      </c>
      <c r="D263" s="206"/>
      <c r="E263" s="166"/>
      <c r="F263" s="233">
        <v>1</v>
      </c>
      <c r="G263" s="168" t="s">
        <v>4963</v>
      </c>
      <c r="H263" s="32"/>
      <c r="I263" s="52">
        <f t="shared" si="22"/>
        <v>1</v>
      </c>
      <c r="J263" s="96">
        <f>VLOOKUP(G263,AvailabilityData,2,FALSE)</f>
        <v>0</v>
      </c>
      <c r="K263" s="97">
        <f>I263*J263</f>
        <v>0</v>
      </c>
    </row>
    <row r="264" spans="1:11" s="30" customFormat="1" ht="30" customHeight="1" x14ac:dyDescent="0.25">
      <c r="A264" s="162" t="s">
        <v>4476</v>
      </c>
      <c r="B264" s="163" t="s">
        <v>3041</v>
      </c>
      <c r="C264" s="164" t="s">
        <v>81</v>
      </c>
      <c r="D264" s="165"/>
      <c r="E264" s="166"/>
      <c r="F264" s="233">
        <v>1</v>
      </c>
      <c r="G264" s="168" t="s">
        <v>4963</v>
      </c>
      <c r="H264" s="32"/>
      <c r="I264" s="52">
        <f t="shared" si="22"/>
        <v>1</v>
      </c>
      <c r="J264" s="96">
        <f>VLOOKUP(G264,AvailabilityData,2,FALSE)</f>
        <v>0</v>
      </c>
      <c r="K264" s="97">
        <f>I264*J264</f>
        <v>0</v>
      </c>
    </row>
    <row r="265" spans="1:11" s="30" customFormat="1" ht="47.25" customHeight="1" x14ac:dyDescent="0.25">
      <c r="A265" s="162" t="s">
        <v>4477</v>
      </c>
      <c r="B265" s="163" t="s">
        <v>3041</v>
      </c>
      <c r="C265" s="164" t="s">
        <v>2588</v>
      </c>
      <c r="D265" s="165"/>
      <c r="E265" s="166"/>
      <c r="F265" s="233">
        <v>1</v>
      </c>
      <c r="G265" s="168" t="s">
        <v>4963</v>
      </c>
      <c r="H265" s="32"/>
      <c r="I265" s="52">
        <f t="shared" si="22"/>
        <v>1</v>
      </c>
      <c r="J265" s="96">
        <f>VLOOKUP(G265,AvailabilityData,2,FALSE)</f>
        <v>0</v>
      </c>
      <c r="K265" s="97">
        <f>I265*J265</f>
        <v>0</v>
      </c>
    </row>
    <row r="266" spans="1:11" s="30" customFormat="1" ht="47.25" customHeight="1" x14ac:dyDescent="0.25">
      <c r="A266" s="162" t="s">
        <v>4478</v>
      </c>
      <c r="B266" s="163" t="s">
        <v>3041</v>
      </c>
      <c r="C266" s="164" t="s">
        <v>4920</v>
      </c>
      <c r="D266" s="165"/>
      <c r="E266" s="166"/>
      <c r="F266" s="233">
        <v>1</v>
      </c>
      <c r="G266" s="168" t="s">
        <v>4963</v>
      </c>
      <c r="H266" s="32"/>
      <c r="I266" s="52">
        <f t="shared" si="22"/>
        <v>1</v>
      </c>
      <c r="J266" s="96">
        <f>VLOOKUP(G266,AvailabilityData,2,FALSE)</f>
        <v>0</v>
      </c>
      <c r="K266" s="97">
        <f>I266*J266</f>
        <v>0</v>
      </c>
    </row>
  </sheetData>
  <sheetProtection algorithmName="SHA-512" hashValue="b1vcPEW6N9/MX8q8wg1UPSrjU6UU+WZyevEK62fsHQ1yjJaKs89wE1hKYJ0Nu85yf283myIKnvSND/mONNIu4w==" saltValue="u/pzClV4hdQ3lwXaiWbpwQ==" spinCount="100000" sheet="1" objects="1" scenarios="1" formatRows="0"/>
  <customSheetViews>
    <customSheetView guid="{55700D8E-9848-458B-B9F1-77EAB58556E8}" showRuler="0" topLeftCell="A415">
      <selection activeCell="D375" sqref="D375"/>
      <pageMargins left="0.75" right="0.75" top="1" bottom="1" header="0.5" footer="0.5"/>
      <pageSetup orientation="portrait" horizontalDpi="4294967293" verticalDpi="0" r:id="rId1"/>
      <headerFooter alignWithMargins="0"/>
    </customSheetView>
  </customSheetViews>
  <mergeCells count="2">
    <mergeCell ref="A1:A2"/>
    <mergeCell ref="B2:G2"/>
  </mergeCells>
  <phoneticPr fontId="3" type="noConversion"/>
  <conditionalFormatting sqref="B118 B3:B32 B55:B69 B79:B87 B92:B95 B127:B211 B234:B239 B254:B1048576">
    <cfRule type="cellIs" dxfId="447" priority="217" stopIfTrue="1" operator="equal">
      <formula>"Extremely Advantageous"</formula>
    </cfRule>
    <cfRule type="cellIs" dxfId="446" priority="219" stopIfTrue="1" operator="equal">
      <formula>"Highly Advantageous"</formula>
    </cfRule>
  </conditionalFormatting>
  <conditionalFormatting sqref="E3:E4 E267:E65572">
    <cfRule type="cellIs" dxfId="445" priority="218" stopIfTrue="1" operator="equal">
      <formula>"Y"</formula>
    </cfRule>
  </conditionalFormatting>
  <conditionalFormatting sqref="B33:B54">
    <cfRule type="cellIs" dxfId="444" priority="67" stopIfTrue="1" operator="equal">
      <formula>"Extremely Advantageous"</formula>
    </cfRule>
    <cfRule type="cellIs" dxfId="443" priority="68" stopIfTrue="1" operator="equal">
      <formula>"Highly Advantageous"</formula>
    </cfRule>
  </conditionalFormatting>
  <conditionalFormatting sqref="B70:B78">
    <cfRule type="cellIs" dxfId="442" priority="65" stopIfTrue="1" operator="equal">
      <formula>"Extremely Advantageous"</formula>
    </cfRule>
    <cfRule type="cellIs" dxfId="441" priority="66" stopIfTrue="1" operator="equal">
      <formula>"Highly Advantageous"</formula>
    </cfRule>
  </conditionalFormatting>
  <conditionalFormatting sqref="B88:B91">
    <cfRule type="cellIs" dxfId="440" priority="63" stopIfTrue="1" operator="equal">
      <formula>"Extremely Advantageous"</formula>
    </cfRule>
    <cfRule type="cellIs" dxfId="439" priority="64" stopIfTrue="1" operator="equal">
      <formula>"Highly Advantageous"</formula>
    </cfRule>
  </conditionalFormatting>
  <conditionalFormatting sqref="B96:B117">
    <cfRule type="cellIs" dxfId="438" priority="61" stopIfTrue="1" operator="equal">
      <formula>"Extremely Advantageous"</formula>
    </cfRule>
    <cfRule type="cellIs" dxfId="437" priority="62" stopIfTrue="1" operator="equal">
      <formula>"Highly Advantageous"</formula>
    </cfRule>
  </conditionalFormatting>
  <conditionalFormatting sqref="B119:B126">
    <cfRule type="cellIs" dxfId="436" priority="59" stopIfTrue="1" operator="equal">
      <formula>"Extremely Advantageous"</formula>
    </cfRule>
    <cfRule type="cellIs" dxfId="435" priority="60" stopIfTrue="1" operator="equal">
      <formula>"Highly Advantageous"</formula>
    </cfRule>
  </conditionalFormatting>
  <conditionalFormatting sqref="B212:B233">
    <cfRule type="cellIs" dxfId="434" priority="57" stopIfTrue="1" operator="equal">
      <formula>"Extremely Advantageous"</formula>
    </cfRule>
    <cfRule type="cellIs" dxfId="433" priority="58" stopIfTrue="1" operator="equal">
      <formula>"Highly Advantageous"</formula>
    </cfRule>
  </conditionalFormatting>
  <conditionalFormatting sqref="B240:B253">
    <cfRule type="cellIs" dxfId="432" priority="55" stopIfTrue="1" operator="equal">
      <formula>"Extremely Advantageous"</formula>
    </cfRule>
    <cfRule type="cellIs" dxfId="431" priority="56" stopIfTrue="1" operator="equal">
      <formula>"Highly Advantageous"</formula>
    </cfRule>
  </conditionalFormatting>
  <conditionalFormatting sqref="G56:G68">
    <cfRule type="cellIs" dxfId="430" priority="45" stopIfTrue="1" operator="equal">
      <formula>"Exception"</formula>
    </cfRule>
    <cfRule type="cellIs" dxfId="429" priority="46" stopIfTrue="1" operator="equal">
      <formula>"Select from Drop Down List"</formula>
    </cfRule>
  </conditionalFormatting>
  <conditionalFormatting sqref="G5">
    <cfRule type="cellIs" dxfId="428" priority="53" stopIfTrue="1" operator="equal">
      <formula>"Exception"</formula>
    </cfRule>
    <cfRule type="cellIs" dxfId="427" priority="54" stopIfTrue="1" operator="equal">
      <formula>"Select from Drop Down List"</formula>
    </cfRule>
  </conditionalFormatting>
  <conditionalFormatting sqref="G263:G266">
    <cfRule type="cellIs" dxfId="426" priority="1" stopIfTrue="1" operator="equal">
      <formula>"Exception"</formula>
    </cfRule>
    <cfRule type="cellIs" dxfId="425" priority="2" stopIfTrue="1" operator="equal">
      <formula>"Select from Drop Down List"</formula>
    </cfRule>
  </conditionalFormatting>
  <conditionalFormatting sqref="G6:G28">
    <cfRule type="cellIs" dxfId="424" priority="51" stopIfTrue="1" operator="equal">
      <formula>"Exception"</formula>
    </cfRule>
    <cfRule type="cellIs" dxfId="423" priority="52" stopIfTrue="1" operator="equal">
      <formula>"Select from Drop Down List"</formula>
    </cfRule>
  </conditionalFormatting>
  <conditionalFormatting sqref="G30:G31">
    <cfRule type="cellIs" dxfId="422" priority="49" stopIfTrue="1" operator="equal">
      <formula>"Exception"</formula>
    </cfRule>
    <cfRule type="cellIs" dxfId="421" priority="50" stopIfTrue="1" operator="equal">
      <formula>"Select from Drop Down List"</formula>
    </cfRule>
  </conditionalFormatting>
  <conditionalFormatting sqref="G33:G54">
    <cfRule type="cellIs" dxfId="420" priority="47" stopIfTrue="1" operator="equal">
      <formula>"Exception"</formula>
    </cfRule>
    <cfRule type="cellIs" dxfId="419" priority="48" stopIfTrue="1" operator="equal">
      <formula>"Select from Drop Down List"</formula>
    </cfRule>
  </conditionalFormatting>
  <conditionalFormatting sqref="G70:G78">
    <cfRule type="cellIs" dxfId="418" priority="43" stopIfTrue="1" operator="equal">
      <formula>"Exception"</formula>
    </cfRule>
    <cfRule type="cellIs" dxfId="417" priority="44" stopIfTrue="1" operator="equal">
      <formula>"Select from Drop Down List"</formula>
    </cfRule>
  </conditionalFormatting>
  <conditionalFormatting sqref="G81:G82">
    <cfRule type="cellIs" dxfId="416" priority="41" stopIfTrue="1" operator="equal">
      <formula>"Exception"</formula>
    </cfRule>
    <cfRule type="cellIs" dxfId="415" priority="42" stopIfTrue="1" operator="equal">
      <formula>"Select from Drop Down List"</formula>
    </cfRule>
  </conditionalFormatting>
  <conditionalFormatting sqref="G84:G86">
    <cfRule type="cellIs" dxfId="414" priority="39" stopIfTrue="1" operator="equal">
      <formula>"Exception"</formula>
    </cfRule>
    <cfRule type="cellIs" dxfId="413" priority="40" stopIfTrue="1" operator="equal">
      <formula>"Select from Drop Down List"</formula>
    </cfRule>
  </conditionalFormatting>
  <conditionalFormatting sqref="G88:G91">
    <cfRule type="cellIs" dxfId="412" priority="37" stopIfTrue="1" operator="equal">
      <formula>"Exception"</formula>
    </cfRule>
    <cfRule type="cellIs" dxfId="411" priority="38" stopIfTrue="1" operator="equal">
      <formula>"Select from Drop Down List"</formula>
    </cfRule>
  </conditionalFormatting>
  <conditionalFormatting sqref="G93:G94">
    <cfRule type="cellIs" dxfId="410" priority="35" stopIfTrue="1" operator="equal">
      <formula>"Exception"</formula>
    </cfRule>
    <cfRule type="cellIs" dxfId="409" priority="36" stopIfTrue="1" operator="equal">
      <formula>"Select from Drop Down List"</formula>
    </cfRule>
  </conditionalFormatting>
  <conditionalFormatting sqref="G96:G117">
    <cfRule type="cellIs" dxfId="408" priority="33" stopIfTrue="1" operator="equal">
      <formula>"Exception"</formula>
    </cfRule>
    <cfRule type="cellIs" dxfId="407" priority="34" stopIfTrue="1" operator="equal">
      <formula>"Select from Drop Down List"</formula>
    </cfRule>
  </conditionalFormatting>
  <conditionalFormatting sqref="G119:G126">
    <cfRule type="cellIs" dxfId="406" priority="31" stopIfTrue="1" operator="equal">
      <formula>"Exception"</formula>
    </cfRule>
    <cfRule type="cellIs" dxfId="405" priority="32" stopIfTrue="1" operator="equal">
      <formula>"Select from Drop Down List"</formula>
    </cfRule>
  </conditionalFormatting>
  <conditionalFormatting sqref="G128">
    <cfRule type="cellIs" dxfId="404" priority="29" stopIfTrue="1" operator="equal">
      <formula>"Exception"</formula>
    </cfRule>
    <cfRule type="cellIs" dxfId="403" priority="30" stopIfTrue="1" operator="equal">
      <formula>"Select from Drop Down List"</formula>
    </cfRule>
  </conditionalFormatting>
  <conditionalFormatting sqref="G130:G132">
    <cfRule type="cellIs" dxfId="402" priority="27" stopIfTrue="1" operator="equal">
      <formula>"Exception"</formula>
    </cfRule>
    <cfRule type="cellIs" dxfId="401" priority="28" stopIfTrue="1" operator="equal">
      <formula>"Select from Drop Down List"</formula>
    </cfRule>
  </conditionalFormatting>
  <conditionalFormatting sqref="G134:G144">
    <cfRule type="cellIs" dxfId="400" priority="25" stopIfTrue="1" operator="equal">
      <formula>"Exception"</formula>
    </cfRule>
    <cfRule type="cellIs" dxfId="399" priority="26" stopIfTrue="1" operator="equal">
      <formula>"Select from Drop Down List"</formula>
    </cfRule>
  </conditionalFormatting>
  <conditionalFormatting sqref="G147:G151">
    <cfRule type="cellIs" dxfId="398" priority="23" stopIfTrue="1" operator="equal">
      <formula>"Exception"</formula>
    </cfRule>
    <cfRule type="cellIs" dxfId="397" priority="24" stopIfTrue="1" operator="equal">
      <formula>"Select from Drop Down List"</formula>
    </cfRule>
  </conditionalFormatting>
  <conditionalFormatting sqref="G153:G164">
    <cfRule type="cellIs" dxfId="396" priority="21" stopIfTrue="1" operator="equal">
      <formula>"Exception"</formula>
    </cfRule>
    <cfRule type="cellIs" dxfId="395" priority="22" stopIfTrue="1" operator="equal">
      <formula>"Select from Drop Down List"</formula>
    </cfRule>
  </conditionalFormatting>
  <conditionalFormatting sqref="G166:G184">
    <cfRule type="cellIs" dxfId="394" priority="19" stopIfTrue="1" operator="equal">
      <formula>"Exception"</formula>
    </cfRule>
    <cfRule type="cellIs" dxfId="393" priority="20" stopIfTrue="1" operator="equal">
      <formula>"Select from Drop Down List"</formula>
    </cfRule>
  </conditionalFormatting>
  <conditionalFormatting sqref="G186:G187">
    <cfRule type="cellIs" dxfId="392" priority="17" stopIfTrue="1" operator="equal">
      <formula>"Exception"</formula>
    </cfRule>
    <cfRule type="cellIs" dxfId="391" priority="18" stopIfTrue="1" operator="equal">
      <formula>"Select from Drop Down List"</formula>
    </cfRule>
  </conditionalFormatting>
  <conditionalFormatting sqref="G189:G196">
    <cfRule type="cellIs" dxfId="390" priority="15" stopIfTrue="1" operator="equal">
      <formula>"Exception"</formula>
    </cfRule>
    <cfRule type="cellIs" dxfId="389" priority="16" stopIfTrue="1" operator="equal">
      <formula>"Select from Drop Down List"</formula>
    </cfRule>
  </conditionalFormatting>
  <conditionalFormatting sqref="G198:G203">
    <cfRule type="cellIs" dxfId="388" priority="13" stopIfTrue="1" operator="equal">
      <formula>"Exception"</formula>
    </cfRule>
    <cfRule type="cellIs" dxfId="387" priority="14" stopIfTrue="1" operator="equal">
      <formula>"Select from Drop Down List"</formula>
    </cfRule>
  </conditionalFormatting>
  <conditionalFormatting sqref="G205:G209">
    <cfRule type="cellIs" dxfId="386" priority="11" stopIfTrue="1" operator="equal">
      <formula>"Exception"</formula>
    </cfRule>
    <cfRule type="cellIs" dxfId="385" priority="12" stopIfTrue="1" operator="equal">
      <formula>"Select from Drop Down List"</formula>
    </cfRule>
  </conditionalFormatting>
  <conditionalFormatting sqref="G212:G233">
    <cfRule type="cellIs" dxfId="384" priority="9" stopIfTrue="1" operator="equal">
      <formula>"Exception"</formula>
    </cfRule>
    <cfRule type="cellIs" dxfId="383" priority="10" stopIfTrue="1" operator="equal">
      <formula>"Select from Drop Down List"</formula>
    </cfRule>
  </conditionalFormatting>
  <conditionalFormatting sqref="G235:G238">
    <cfRule type="cellIs" dxfId="382" priority="7" stopIfTrue="1" operator="equal">
      <formula>"Exception"</formula>
    </cfRule>
    <cfRule type="cellIs" dxfId="381" priority="8" stopIfTrue="1" operator="equal">
      <formula>"Select from Drop Down List"</formula>
    </cfRule>
  </conditionalFormatting>
  <conditionalFormatting sqref="G240:G253">
    <cfRule type="cellIs" dxfId="380" priority="5" stopIfTrue="1" operator="equal">
      <formula>"Exception"</formula>
    </cfRule>
    <cfRule type="cellIs" dxfId="379" priority="6" stopIfTrue="1" operator="equal">
      <formula>"Select from Drop Down List"</formula>
    </cfRule>
  </conditionalFormatting>
  <conditionalFormatting sqref="G255:G261">
    <cfRule type="cellIs" dxfId="378" priority="3" stopIfTrue="1" operator="equal">
      <formula>"Exception"</formula>
    </cfRule>
    <cfRule type="cellIs" dxfId="377" priority="4" stopIfTrue="1" operator="equal">
      <formula>"Select from Drop Down List"</formula>
    </cfRule>
  </conditionalFormatting>
  <dataValidations count="4">
    <dataValidation type="list" allowBlank="1" showInputMessage="1" showErrorMessage="1" errorTitle="Invalid specification type" error="Please enter a Specification type from the drop-down list." sqref="B198:B203 B81:B82 B166:B187 B189:B196 B70:B79 B84:B86 B96:B117 B205:B209 B56:B68 B88:B91 B240:B261 B119:B126 B5:B28 B30:B54 B212:B233 B235:B238 B147:B164 B128:B132 B93:B94 B134:B144 B263:B266">
      <formula1>SpecType</formula1>
    </dataValidation>
    <dataValidation allowBlank="1" showInputMessage="1" showErrorMessage="1" errorTitle="Invalid specification type" error="Please enter a Specification type from the drop-down list." sqref="B211"/>
    <dataValidation type="list" allowBlank="1" showInputMessage="1" showErrorMessage="1" sqref="E5:E266">
      <formula1>Existing</formula1>
    </dataValidation>
    <dataValidation type="list" allowBlank="1" showInputMessage="1" showErrorMessage="1" sqref="G5:G28 G30:G31 G33:G54 G56:G68 G70:G78 G81:G82 G84:G86 G88:G91 G93:G94 G96:G117 G119:G126 G128 G130:G132 G134:G144 G147:G151 G153:G164 G166:G184 G186:G187 G189:G196 G198:G203 G205:G209 G212:G233 G235:G238 G240:G253 G255:G261 G263:G266">
      <formula1>Availability</formula1>
    </dataValidation>
  </dataValidations>
  <pageMargins left="0.25" right="0.25" top="0.5" bottom="0.75" header="0" footer="0.3"/>
  <pageSetup scale="81" fitToHeight="0" orientation="landscape" r:id="rId2"/>
  <headerFooter alignWithMargins="0">
    <oddFooter>&amp;L&amp;"Arial,Regular"&amp;10RFP for Computer Aided Dispatch Software, Hardware, and 
Implementation and Maintenance Services
CAD FUNCTIONAL AND TECHNICAL REQUIREMENTS&amp;C&amp;"Arial,Regular"&amp;10System Requirements&amp;R&amp;"Arial,Regular"&amp;10Page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pageSetUpPr fitToPage="1"/>
  </sheetPr>
  <dimension ref="A1:M353"/>
  <sheetViews>
    <sheetView zoomScaleNormal="100" zoomScalePageLayoutView="80" workbookViewId="0">
      <pane ySplit="3" topLeftCell="A4" activePane="bottomLeft" state="frozen"/>
      <selection activeCell="A3" sqref="A3"/>
      <selection pane="bottomLeft" activeCell="G6" sqref="G6"/>
    </sheetView>
  </sheetViews>
  <sheetFormatPr defaultColWidth="9.140625" defaultRowHeight="15" x14ac:dyDescent="0.25"/>
  <cols>
    <col min="1" max="1" width="11.7109375" style="153" customWidth="1"/>
    <col min="2" max="2" width="14.7109375" style="274" customWidth="1"/>
    <col min="3" max="3" width="65.7109375" style="249" customWidth="1"/>
    <col min="4" max="4" width="65.7109375" style="154" customWidth="1"/>
    <col min="5" max="5" width="6.5703125" style="275" hidden="1" customWidth="1"/>
    <col min="6" max="6" width="6.5703125" style="156" hidden="1" customWidth="1"/>
    <col min="7" max="7" width="30.7109375" style="156" customWidth="1"/>
    <col min="8" max="8" width="9.140625" style="32" hidden="1" customWidth="1"/>
    <col min="9" max="9" width="7" style="33" hidden="1" customWidth="1"/>
    <col min="10" max="10" width="9" style="33" hidden="1" customWidth="1"/>
    <col min="11" max="11" width="9.140625" style="33" hidden="1" customWidth="1"/>
    <col min="12" max="16" width="9.140625" style="33" customWidth="1"/>
    <col min="17" max="16384" width="9.140625" style="33"/>
  </cols>
  <sheetData>
    <row r="1" spans="1:11" ht="25.5" customHeight="1" x14ac:dyDescent="0.25">
      <c r="A1" s="585"/>
      <c r="B1" s="250" t="s">
        <v>5091</v>
      </c>
      <c r="C1" s="251"/>
      <c r="E1" s="155"/>
    </row>
    <row r="2" spans="1:11" ht="141.75" customHeight="1" thickBot="1" x14ac:dyDescent="0.3">
      <c r="A2" s="585"/>
      <c r="B2" s="586" t="s">
        <v>5089</v>
      </c>
      <c r="C2" s="586"/>
      <c r="D2" s="586"/>
      <c r="E2" s="586"/>
      <c r="F2" s="586"/>
      <c r="G2" s="586"/>
    </row>
    <row r="3" spans="1:11" s="28" customFormat="1" ht="35.25" customHeight="1" thickBot="1" x14ac:dyDescent="0.3">
      <c r="A3" s="566" t="s">
        <v>451</v>
      </c>
      <c r="B3" s="566" t="s">
        <v>1658</v>
      </c>
      <c r="C3" s="566" t="s">
        <v>5092</v>
      </c>
      <c r="D3" s="567" t="str">
        <f>'Support Data'!A35</f>
        <v>Vendor Work Area</v>
      </c>
      <c r="E3" s="568" t="str">
        <f>'Support Data'!A34</f>
        <v>Existing Functionality</v>
      </c>
      <c r="F3" s="569" t="s">
        <v>1659</v>
      </c>
      <c r="G3" s="567" t="str">
        <f>'Support Data'!A48</f>
        <v>Availability</v>
      </c>
      <c r="H3" s="73" t="s">
        <v>3256</v>
      </c>
      <c r="I3" s="73" t="s">
        <v>3257</v>
      </c>
      <c r="J3" s="73" t="s">
        <v>3258</v>
      </c>
      <c r="K3" s="82" t="s">
        <v>453</v>
      </c>
    </row>
    <row r="4" spans="1:11" s="29" customFormat="1" x14ac:dyDescent="0.2">
      <c r="A4" s="276" t="s">
        <v>3017</v>
      </c>
      <c r="B4" s="277"/>
      <c r="C4" s="278"/>
      <c r="D4" s="279"/>
      <c r="E4" s="280"/>
      <c r="F4" s="281"/>
      <c r="G4" s="258"/>
      <c r="H4" s="29">
        <f>COUNTA(B6:B353)</f>
        <v>320</v>
      </c>
      <c r="K4" s="29">
        <f>SUM(K6:K353)</f>
        <v>0</v>
      </c>
    </row>
    <row r="5" spans="1:11" s="30" customFormat="1" ht="32.25" customHeight="1" x14ac:dyDescent="0.2">
      <c r="A5" s="191"/>
      <c r="B5" s="192"/>
      <c r="C5" s="187" t="s">
        <v>1936</v>
      </c>
      <c r="D5" s="188"/>
      <c r="E5" s="282"/>
      <c r="F5" s="188"/>
      <c r="G5" s="333"/>
      <c r="H5" s="30">
        <f>COUNTIF(G:G,"=Select from Drop Down List")</f>
        <v>320</v>
      </c>
    </row>
    <row r="6" spans="1:11" s="30" customFormat="1" ht="60" customHeight="1" x14ac:dyDescent="0.2">
      <c r="A6" s="212" t="s">
        <v>2074</v>
      </c>
      <c r="B6" s="163" t="s">
        <v>5085</v>
      </c>
      <c r="C6" s="164" t="s">
        <v>2015</v>
      </c>
      <c r="D6" s="165"/>
      <c r="E6" s="166"/>
      <c r="F6" s="233">
        <v>1</v>
      </c>
      <c r="G6" s="168" t="s">
        <v>4963</v>
      </c>
      <c r="H6" s="30">
        <f>COUNTIF(G:G,"=Function Available")</f>
        <v>0</v>
      </c>
      <c r="I6" s="52">
        <f t="shared" ref="I6:I69" si="0">IF(NOT(ISBLANK($B6)),VLOOKUP($B6,specdata,2,FALSE),"")</f>
        <v>2</v>
      </c>
      <c r="J6" s="96">
        <f t="shared" ref="J6:J24" si="1">VLOOKUP(G6,AvailabilityData,2,FALSE)</f>
        <v>0</v>
      </c>
      <c r="K6" s="97">
        <f t="shared" ref="K6:K24" si="2">I6*J6</f>
        <v>0</v>
      </c>
    </row>
    <row r="7" spans="1:11" s="30" customFormat="1" ht="36" customHeight="1" x14ac:dyDescent="0.2">
      <c r="A7" s="212" t="s">
        <v>2075</v>
      </c>
      <c r="B7" s="163" t="s">
        <v>5085</v>
      </c>
      <c r="C7" s="164" t="s">
        <v>4839</v>
      </c>
      <c r="D7" s="165"/>
      <c r="E7" s="166" t="s">
        <v>4404</v>
      </c>
      <c r="F7" s="233">
        <v>1</v>
      </c>
      <c r="G7" s="168" t="s">
        <v>4963</v>
      </c>
      <c r="H7" s="30">
        <f>COUNTIF(F:G,"=Function Not Available")</f>
        <v>0</v>
      </c>
      <c r="I7" s="52">
        <f t="shared" si="0"/>
        <v>2</v>
      </c>
      <c r="J7" s="96">
        <f t="shared" si="1"/>
        <v>0</v>
      </c>
      <c r="K7" s="97">
        <f t="shared" si="2"/>
        <v>0</v>
      </c>
    </row>
    <row r="8" spans="1:11" s="30" customFormat="1" ht="36" customHeight="1" x14ac:dyDescent="0.2">
      <c r="A8" s="212" t="s">
        <v>2076</v>
      </c>
      <c r="B8" s="163" t="s">
        <v>5085</v>
      </c>
      <c r="C8" s="164" t="s">
        <v>1745</v>
      </c>
      <c r="D8" s="165"/>
      <c r="E8" s="166" t="s">
        <v>4404</v>
      </c>
      <c r="F8" s="233">
        <v>1</v>
      </c>
      <c r="G8" s="168" t="s">
        <v>4963</v>
      </c>
      <c r="H8" s="30">
        <f>COUNTIF(G:G,"=Exception")</f>
        <v>0</v>
      </c>
      <c r="I8" s="52">
        <f t="shared" si="0"/>
        <v>2</v>
      </c>
      <c r="J8" s="96">
        <f t="shared" si="1"/>
        <v>0</v>
      </c>
      <c r="K8" s="97">
        <f t="shared" si="2"/>
        <v>0</v>
      </c>
    </row>
    <row r="9" spans="1:11" s="30" customFormat="1" ht="36" customHeight="1" x14ac:dyDescent="0.2">
      <c r="A9" s="212" t="s">
        <v>2077</v>
      </c>
      <c r="B9" s="163" t="s">
        <v>5085</v>
      </c>
      <c r="C9" s="164" t="s">
        <v>1746</v>
      </c>
      <c r="D9" s="165"/>
      <c r="E9" s="166" t="s">
        <v>4404</v>
      </c>
      <c r="F9" s="233">
        <v>1</v>
      </c>
      <c r="G9" s="168" t="s">
        <v>4963</v>
      </c>
      <c r="H9" s="85">
        <f>COUNTIFS(B:B,"=Highly Advantageous",G:G,"=Select from Drop Down List")</f>
        <v>281</v>
      </c>
      <c r="I9" s="52">
        <f t="shared" si="0"/>
        <v>2</v>
      </c>
      <c r="J9" s="96">
        <f t="shared" si="1"/>
        <v>0</v>
      </c>
      <c r="K9" s="97">
        <f t="shared" si="2"/>
        <v>0</v>
      </c>
    </row>
    <row r="10" spans="1:11" s="30" customFormat="1" ht="36" customHeight="1" x14ac:dyDescent="0.2">
      <c r="A10" s="212" t="s">
        <v>2078</v>
      </c>
      <c r="B10" s="163" t="s">
        <v>5085</v>
      </c>
      <c r="C10" s="164" t="s">
        <v>4934</v>
      </c>
      <c r="D10" s="165"/>
      <c r="E10" s="166"/>
      <c r="F10" s="233">
        <v>1</v>
      </c>
      <c r="G10" s="168" t="s">
        <v>4963</v>
      </c>
      <c r="H10" s="85">
        <f>COUNTIFS(B:B,"=Highly Advantageous",G:G,"=Function Available")</f>
        <v>0</v>
      </c>
      <c r="I10" s="52">
        <f t="shared" si="0"/>
        <v>2</v>
      </c>
      <c r="J10" s="96">
        <f t="shared" si="1"/>
        <v>0</v>
      </c>
      <c r="K10" s="97">
        <f t="shared" si="2"/>
        <v>0</v>
      </c>
    </row>
    <row r="11" spans="1:11" s="30" customFormat="1" ht="36" customHeight="1" x14ac:dyDescent="0.2">
      <c r="A11" s="212" t="s">
        <v>2079</v>
      </c>
      <c r="B11" s="163" t="s">
        <v>5085</v>
      </c>
      <c r="C11" s="164" t="s">
        <v>4935</v>
      </c>
      <c r="D11" s="165"/>
      <c r="E11" s="166"/>
      <c r="F11" s="233">
        <v>1</v>
      </c>
      <c r="G11" s="168" t="s">
        <v>4963</v>
      </c>
      <c r="H11" s="85">
        <f>COUNTIFS(B:B,"=Highly Advantageous",G:G,"=Function Not Available")</f>
        <v>0</v>
      </c>
      <c r="I11" s="52">
        <f t="shared" si="0"/>
        <v>2</v>
      </c>
      <c r="J11" s="96">
        <f t="shared" si="1"/>
        <v>0</v>
      </c>
      <c r="K11" s="97">
        <f t="shared" si="2"/>
        <v>0</v>
      </c>
    </row>
    <row r="12" spans="1:11" s="30" customFormat="1" ht="36" customHeight="1" x14ac:dyDescent="0.2">
      <c r="A12" s="212" t="s">
        <v>2080</v>
      </c>
      <c r="B12" s="163" t="s">
        <v>5085</v>
      </c>
      <c r="C12" s="164" t="s">
        <v>1937</v>
      </c>
      <c r="D12" s="165"/>
      <c r="E12" s="166" t="s">
        <v>4404</v>
      </c>
      <c r="F12" s="233">
        <v>1</v>
      </c>
      <c r="G12" s="168" t="s">
        <v>4963</v>
      </c>
      <c r="H12" s="85">
        <f>COUNTIFS(B:B,"=Highly Advantageous",G:G,"=Exception")</f>
        <v>0</v>
      </c>
      <c r="I12" s="52">
        <f t="shared" si="0"/>
        <v>2</v>
      </c>
      <c r="J12" s="96">
        <f t="shared" si="1"/>
        <v>0</v>
      </c>
      <c r="K12" s="97">
        <f t="shared" si="2"/>
        <v>0</v>
      </c>
    </row>
    <row r="13" spans="1:11" s="30" customFormat="1" ht="36" customHeight="1" x14ac:dyDescent="0.2">
      <c r="A13" s="212" t="s">
        <v>2081</v>
      </c>
      <c r="B13" s="163" t="s">
        <v>5085</v>
      </c>
      <c r="C13" s="164" t="s">
        <v>1938</v>
      </c>
      <c r="D13" s="165"/>
      <c r="E13" s="166" t="s">
        <v>4404</v>
      </c>
      <c r="F13" s="233">
        <v>1</v>
      </c>
      <c r="G13" s="168" t="s">
        <v>4963</v>
      </c>
      <c r="H13" s="86">
        <f>COUNTIFS(B:B,"=Advantageous",G:G,"=Select from Drop Down List")</f>
        <v>39</v>
      </c>
      <c r="I13" s="52">
        <f t="shared" si="0"/>
        <v>2</v>
      </c>
      <c r="J13" s="96">
        <f t="shared" si="1"/>
        <v>0</v>
      </c>
      <c r="K13" s="97">
        <f t="shared" si="2"/>
        <v>0</v>
      </c>
    </row>
    <row r="14" spans="1:11" s="29" customFormat="1" ht="36" customHeight="1" x14ac:dyDescent="0.2">
      <c r="A14" s="212" t="s">
        <v>2082</v>
      </c>
      <c r="B14" s="163" t="s">
        <v>5085</v>
      </c>
      <c r="C14" s="164" t="s">
        <v>1939</v>
      </c>
      <c r="D14" s="165"/>
      <c r="E14" s="166" t="s">
        <v>4404</v>
      </c>
      <c r="F14" s="233">
        <v>1</v>
      </c>
      <c r="G14" s="168" t="s">
        <v>4963</v>
      </c>
      <c r="H14" s="86">
        <f>COUNTIFS(B:B,"=Advantageous",G:G,"=Function Available")</f>
        <v>0</v>
      </c>
      <c r="I14" s="52">
        <f t="shared" si="0"/>
        <v>2</v>
      </c>
      <c r="J14" s="96">
        <f t="shared" si="1"/>
        <v>0</v>
      </c>
      <c r="K14" s="97">
        <f t="shared" si="2"/>
        <v>0</v>
      </c>
    </row>
    <row r="15" spans="1:11" s="29" customFormat="1" ht="36" customHeight="1" x14ac:dyDescent="0.2">
      <c r="A15" s="212" t="s">
        <v>2083</v>
      </c>
      <c r="B15" s="163" t="s">
        <v>5085</v>
      </c>
      <c r="C15" s="164" t="s">
        <v>1940</v>
      </c>
      <c r="D15" s="165"/>
      <c r="E15" s="166"/>
      <c r="F15" s="233">
        <v>1</v>
      </c>
      <c r="G15" s="168" t="s">
        <v>4963</v>
      </c>
      <c r="H15" s="86">
        <f>COUNTIFS(B:B,"=Advantageous",G:G,"=Function Not Available")</f>
        <v>0</v>
      </c>
      <c r="I15" s="52">
        <f t="shared" si="0"/>
        <v>2</v>
      </c>
      <c r="J15" s="96">
        <f t="shared" si="1"/>
        <v>0</v>
      </c>
      <c r="K15" s="97">
        <f t="shared" si="2"/>
        <v>0</v>
      </c>
    </row>
    <row r="16" spans="1:11" s="29" customFormat="1" ht="36" customHeight="1" x14ac:dyDescent="0.2">
      <c r="A16" s="212" t="s">
        <v>2084</v>
      </c>
      <c r="B16" s="163" t="s">
        <v>5085</v>
      </c>
      <c r="C16" s="164" t="s">
        <v>3761</v>
      </c>
      <c r="D16" s="165"/>
      <c r="E16" s="166" t="s">
        <v>4405</v>
      </c>
      <c r="F16" s="233">
        <v>1</v>
      </c>
      <c r="G16" s="168" t="s">
        <v>4963</v>
      </c>
      <c r="H16" s="86">
        <f>COUNTIFS(B:B,"=Advantageous",G:G,"=Exception")</f>
        <v>0</v>
      </c>
      <c r="I16" s="52">
        <f t="shared" si="0"/>
        <v>2</v>
      </c>
      <c r="J16" s="96">
        <f t="shared" si="1"/>
        <v>0</v>
      </c>
      <c r="K16" s="97">
        <f t="shared" si="2"/>
        <v>0</v>
      </c>
    </row>
    <row r="17" spans="1:11" s="30" customFormat="1" ht="36" customHeight="1" x14ac:dyDescent="0.25">
      <c r="A17" s="212" t="s">
        <v>2085</v>
      </c>
      <c r="B17" s="163" t="s">
        <v>5085</v>
      </c>
      <c r="C17" s="164" t="s">
        <v>4849</v>
      </c>
      <c r="D17" s="165"/>
      <c r="E17" s="166" t="s">
        <v>4404</v>
      </c>
      <c r="F17" s="233">
        <v>1</v>
      </c>
      <c r="G17" s="168" t="s">
        <v>4963</v>
      </c>
      <c r="H17" s="31"/>
      <c r="I17" s="52">
        <f t="shared" si="0"/>
        <v>2</v>
      </c>
      <c r="J17" s="96">
        <f t="shared" si="1"/>
        <v>0</v>
      </c>
      <c r="K17" s="97">
        <f t="shared" si="2"/>
        <v>0</v>
      </c>
    </row>
    <row r="18" spans="1:11" s="30" customFormat="1" ht="36" customHeight="1" x14ac:dyDescent="0.25">
      <c r="A18" s="212" t="s">
        <v>2086</v>
      </c>
      <c r="B18" s="163" t="s">
        <v>5085</v>
      </c>
      <c r="C18" s="164" t="s">
        <v>2593</v>
      </c>
      <c r="D18" s="165"/>
      <c r="E18" s="166" t="s">
        <v>4404</v>
      </c>
      <c r="F18" s="233">
        <v>1</v>
      </c>
      <c r="G18" s="168" t="s">
        <v>4963</v>
      </c>
      <c r="H18" s="31"/>
      <c r="I18" s="52">
        <f t="shared" si="0"/>
        <v>2</v>
      </c>
      <c r="J18" s="96">
        <f t="shared" si="1"/>
        <v>0</v>
      </c>
      <c r="K18" s="97">
        <f t="shared" si="2"/>
        <v>0</v>
      </c>
    </row>
    <row r="19" spans="1:11" s="30" customFormat="1" ht="36" customHeight="1" x14ac:dyDescent="0.25">
      <c r="A19" s="212" t="s">
        <v>2087</v>
      </c>
      <c r="B19" s="163" t="s">
        <v>3041</v>
      </c>
      <c r="C19" s="164" t="s">
        <v>2477</v>
      </c>
      <c r="D19" s="165"/>
      <c r="E19" s="166" t="s">
        <v>4405</v>
      </c>
      <c r="F19" s="233">
        <v>1</v>
      </c>
      <c r="G19" s="168" t="s">
        <v>4963</v>
      </c>
      <c r="H19" s="31"/>
      <c r="I19" s="52">
        <f t="shared" si="0"/>
        <v>1</v>
      </c>
      <c r="J19" s="96">
        <f t="shared" si="1"/>
        <v>0</v>
      </c>
      <c r="K19" s="97">
        <f t="shared" si="2"/>
        <v>0</v>
      </c>
    </row>
    <row r="20" spans="1:11" s="30" customFormat="1" ht="36" customHeight="1" x14ac:dyDescent="0.25">
      <c r="A20" s="212" t="s">
        <v>2088</v>
      </c>
      <c r="B20" s="163" t="s">
        <v>5085</v>
      </c>
      <c r="C20" s="164" t="s">
        <v>2476</v>
      </c>
      <c r="D20" s="165"/>
      <c r="E20" s="166" t="s">
        <v>4404</v>
      </c>
      <c r="F20" s="233">
        <v>1</v>
      </c>
      <c r="G20" s="168" t="s">
        <v>4963</v>
      </c>
      <c r="H20" s="31"/>
      <c r="I20" s="52">
        <f t="shared" si="0"/>
        <v>2</v>
      </c>
      <c r="J20" s="96">
        <f t="shared" si="1"/>
        <v>0</v>
      </c>
      <c r="K20" s="97">
        <f t="shared" si="2"/>
        <v>0</v>
      </c>
    </row>
    <row r="21" spans="1:11" s="30" customFormat="1" ht="36" customHeight="1" x14ac:dyDescent="0.25">
      <c r="A21" s="212" t="s">
        <v>2089</v>
      </c>
      <c r="B21" s="163" t="s">
        <v>5085</v>
      </c>
      <c r="C21" s="164" t="s">
        <v>3155</v>
      </c>
      <c r="D21" s="165"/>
      <c r="E21" s="166" t="s">
        <v>4405</v>
      </c>
      <c r="F21" s="233">
        <v>1</v>
      </c>
      <c r="G21" s="168" t="s">
        <v>4963</v>
      </c>
      <c r="H21" s="31"/>
      <c r="I21" s="52">
        <f t="shared" si="0"/>
        <v>2</v>
      </c>
      <c r="J21" s="96">
        <f t="shared" si="1"/>
        <v>0</v>
      </c>
      <c r="K21" s="97">
        <f t="shared" si="2"/>
        <v>0</v>
      </c>
    </row>
    <row r="22" spans="1:11" s="30" customFormat="1" ht="36" customHeight="1" x14ac:dyDescent="0.25">
      <c r="A22" s="212" t="s">
        <v>2090</v>
      </c>
      <c r="B22" s="163" t="s">
        <v>5085</v>
      </c>
      <c r="C22" s="164" t="s">
        <v>4850</v>
      </c>
      <c r="D22" s="165"/>
      <c r="E22" s="166" t="s">
        <v>4405</v>
      </c>
      <c r="F22" s="233">
        <v>1</v>
      </c>
      <c r="G22" s="168" t="s">
        <v>4963</v>
      </c>
      <c r="H22" s="31"/>
      <c r="I22" s="52">
        <f t="shared" si="0"/>
        <v>2</v>
      </c>
      <c r="J22" s="96">
        <f t="shared" si="1"/>
        <v>0</v>
      </c>
      <c r="K22" s="97">
        <f t="shared" si="2"/>
        <v>0</v>
      </c>
    </row>
    <row r="23" spans="1:11" s="30" customFormat="1" ht="42.75" customHeight="1" x14ac:dyDescent="0.25">
      <c r="A23" s="212" t="s">
        <v>2091</v>
      </c>
      <c r="B23" s="163" t="s">
        <v>5085</v>
      </c>
      <c r="C23" s="164" t="s">
        <v>4424</v>
      </c>
      <c r="D23" s="165"/>
      <c r="E23" s="166" t="s">
        <v>4405</v>
      </c>
      <c r="F23" s="233">
        <v>1</v>
      </c>
      <c r="G23" s="168" t="s">
        <v>4963</v>
      </c>
      <c r="H23" s="31"/>
      <c r="I23" s="52">
        <f t="shared" si="0"/>
        <v>2</v>
      </c>
      <c r="J23" s="96">
        <f t="shared" si="1"/>
        <v>0</v>
      </c>
      <c r="K23" s="97">
        <f t="shared" si="2"/>
        <v>0</v>
      </c>
    </row>
    <row r="24" spans="1:11" s="30" customFormat="1" ht="42.75" customHeight="1" x14ac:dyDescent="0.25">
      <c r="A24" s="212" t="s">
        <v>2092</v>
      </c>
      <c r="B24" s="163" t="s">
        <v>5085</v>
      </c>
      <c r="C24" s="164" t="s">
        <v>2601</v>
      </c>
      <c r="D24" s="142"/>
      <c r="E24" s="166" t="s">
        <v>4405</v>
      </c>
      <c r="F24" s="233">
        <v>1</v>
      </c>
      <c r="G24" s="168" t="s">
        <v>4963</v>
      </c>
      <c r="H24" s="31"/>
      <c r="I24" s="52">
        <f t="shared" si="0"/>
        <v>2</v>
      </c>
      <c r="J24" s="96">
        <f t="shared" si="1"/>
        <v>0</v>
      </c>
      <c r="K24" s="97">
        <f t="shared" si="2"/>
        <v>0</v>
      </c>
    </row>
    <row r="25" spans="1:11" s="29" customFormat="1" x14ac:dyDescent="0.2">
      <c r="A25" s="196" t="s">
        <v>3032</v>
      </c>
      <c r="B25" s="193"/>
      <c r="C25" s="193"/>
      <c r="D25" s="174"/>
      <c r="E25" s="175"/>
      <c r="F25" s="176"/>
      <c r="G25" s="253"/>
      <c r="I25" s="52"/>
      <c r="J25" s="96"/>
      <c r="K25" s="97"/>
    </row>
    <row r="26" spans="1:11" s="30" customFormat="1" ht="44.25" customHeight="1" x14ac:dyDescent="0.25">
      <c r="A26" s="212" t="s">
        <v>2093</v>
      </c>
      <c r="B26" s="163" t="s">
        <v>3041</v>
      </c>
      <c r="C26" s="164" t="s">
        <v>3863</v>
      </c>
      <c r="D26" s="165"/>
      <c r="E26" s="166" t="s">
        <v>4405</v>
      </c>
      <c r="F26" s="233">
        <v>1</v>
      </c>
      <c r="G26" s="168" t="s">
        <v>4963</v>
      </c>
      <c r="H26" s="31"/>
      <c r="I26" s="52">
        <f t="shared" si="0"/>
        <v>1</v>
      </c>
      <c r="J26" s="96">
        <f>VLOOKUP(G26,AvailabilityData,2,FALSE)</f>
        <v>0</v>
      </c>
      <c r="K26" s="97">
        <f>I26*J26</f>
        <v>0</v>
      </c>
    </row>
    <row r="27" spans="1:11" s="30" customFormat="1" ht="30" customHeight="1" x14ac:dyDescent="0.25">
      <c r="A27" s="212" t="s">
        <v>2094</v>
      </c>
      <c r="B27" s="163" t="s">
        <v>5085</v>
      </c>
      <c r="C27" s="164" t="s">
        <v>2599</v>
      </c>
      <c r="D27" s="165"/>
      <c r="E27" s="166" t="s">
        <v>4404</v>
      </c>
      <c r="F27" s="233">
        <v>1</v>
      </c>
      <c r="G27" s="168" t="s">
        <v>4963</v>
      </c>
      <c r="H27" s="31"/>
      <c r="I27" s="52">
        <f t="shared" si="0"/>
        <v>2</v>
      </c>
      <c r="J27" s="96">
        <f>VLOOKUP(G27,AvailabilityData,2,FALSE)</f>
        <v>0</v>
      </c>
      <c r="K27" s="97">
        <f>I27*J27</f>
        <v>0</v>
      </c>
    </row>
    <row r="28" spans="1:11" s="29" customFormat="1" ht="15.75" x14ac:dyDescent="0.25">
      <c r="A28" s="191"/>
      <c r="B28" s="193"/>
      <c r="C28" s="283" t="s">
        <v>2600</v>
      </c>
      <c r="D28" s="202"/>
      <c r="E28" s="175"/>
      <c r="F28" s="176"/>
      <c r="G28" s="253"/>
      <c r="H28" s="31"/>
      <c r="I28" s="52"/>
      <c r="J28" s="96"/>
      <c r="K28" s="97"/>
    </row>
    <row r="29" spans="1:11" s="30" customFormat="1" ht="30" customHeight="1" x14ac:dyDescent="0.25">
      <c r="A29" s="212" t="s">
        <v>2095</v>
      </c>
      <c r="B29" s="163" t="s">
        <v>5085</v>
      </c>
      <c r="C29" s="183" t="s">
        <v>1661</v>
      </c>
      <c r="D29" s="165"/>
      <c r="E29" s="166" t="s">
        <v>4404</v>
      </c>
      <c r="F29" s="233">
        <v>1</v>
      </c>
      <c r="G29" s="168" t="s">
        <v>4963</v>
      </c>
      <c r="H29" s="31"/>
      <c r="I29" s="52">
        <f t="shared" si="0"/>
        <v>2</v>
      </c>
      <c r="J29" s="96">
        <f t="shared" ref="J29:J38" si="3">VLOOKUP(G29,AvailabilityData,2,FALSE)</f>
        <v>0</v>
      </c>
      <c r="K29" s="97">
        <f t="shared" ref="K29:K38" si="4">I29*J29</f>
        <v>0</v>
      </c>
    </row>
    <row r="30" spans="1:11" s="30" customFormat="1" ht="30" customHeight="1" x14ac:dyDescent="0.25">
      <c r="A30" s="212" t="s">
        <v>2096</v>
      </c>
      <c r="B30" s="163" t="s">
        <v>5085</v>
      </c>
      <c r="C30" s="183" t="s">
        <v>4851</v>
      </c>
      <c r="D30" s="165"/>
      <c r="E30" s="166"/>
      <c r="F30" s="233">
        <v>1</v>
      </c>
      <c r="G30" s="168" t="s">
        <v>4963</v>
      </c>
      <c r="H30" s="31"/>
      <c r="I30" s="52">
        <f t="shared" si="0"/>
        <v>2</v>
      </c>
      <c r="J30" s="96">
        <f t="shared" si="3"/>
        <v>0</v>
      </c>
      <c r="K30" s="97">
        <f t="shared" si="4"/>
        <v>0</v>
      </c>
    </row>
    <row r="31" spans="1:11" s="30" customFormat="1" ht="30" customHeight="1" x14ac:dyDescent="0.25">
      <c r="A31" s="212" t="s">
        <v>2097</v>
      </c>
      <c r="B31" s="163" t="s">
        <v>5085</v>
      </c>
      <c r="C31" s="183" t="s">
        <v>3329</v>
      </c>
      <c r="D31" s="165"/>
      <c r="E31" s="166" t="s">
        <v>4404</v>
      </c>
      <c r="F31" s="233">
        <v>1</v>
      </c>
      <c r="G31" s="168" t="s">
        <v>4963</v>
      </c>
      <c r="H31" s="31"/>
      <c r="I31" s="52">
        <f t="shared" si="0"/>
        <v>2</v>
      </c>
      <c r="J31" s="96">
        <f t="shared" si="3"/>
        <v>0</v>
      </c>
      <c r="K31" s="97">
        <f t="shared" si="4"/>
        <v>0</v>
      </c>
    </row>
    <row r="32" spans="1:11" s="30" customFormat="1" ht="30" customHeight="1" x14ac:dyDescent="0.25">
      <c r="A32" s="212" t="s">
        <v>2098</v>
      </c>
      <c r="B32" s="163" t="s">
        <v>5085</v>
      </c>
      <c r="C32" s="183" t="s">
        <v>36</v>
      </c>
      <c r="D32" s="165"/>
      <c r="E32" s="166" t="s">
        <v>4404</v>
      </c>
      <c r="F32" s="233">
        <v>1</v>
      </c>
      <c r="G32" s="168" t="s">
        <v>4963</v>
      </c>
      <c r="H32" s="31"/>
      <c r="I32" s="52">
        <f t="shared" si="0"/>
        <v>2</v>
      </c>
      <c r="J32" s="96">
        <f t="shared" si="3"/>
        <v>0</v>
      </c>
      <c r="K32" s="97">
        <f t="shared" si="4"/>
        <v>0</v>
      </c>
    </row>
    <row r="33" spans="1:11" s="30" customFormat="1" ht="30" customHeight="1" x14ac:dyDescent="0.25">
      <c r="A33" s="212" t="s">
        <v>2099</v>
      </c>
      <c r="B33" s="163" t="s">
        <v>5085</v>
      </c>
      <c r="C33" s="183" t="s">
        <v>98</v>
      </c>
      <c r="D33" s="165"/>
      <c r="E33" s="166" t="s">
        <v>4404</v>
      </c>
      <c r="F33" s="233">
        <v>1</v>
      </c>
      <c r="G33" s="168" t="s">
        <v>4963</v>
      </c>
      <c r="H33" s="31"/>
      <c r="I33" s="52">
        <f t="shared" si="0"/>
        <v>2</v>
      </c>
      <c r="J33" s="96">
        <f t="shared" si="3"/>
        <v>0</v>
      </c>
      <c r="K33" s="97">
        <f t="shared" si="4"/>
        <v>0</v>
      </c>
    </row>
    <row r="34" spans="1:11" s="30" customFormat="1" ht="30" customHeight="1" x14ac:dyDescent="0.25">
      <c r="A34" s="212" t="s">
        <v>2100</v>
      </c>
      <c r="B34" s="163" t="s">
        <v>5085</v>
      </c>
      <c r="C34" s="183" t="s">
        <v>1467</v>
      </c>
      <c r="D34" s="165"/>
      <c r="E34" s="166" t="s">
        <v>4404</v>
      </c>
      <c r="F34" s="233">
        <v>1</v>
      </c>
      <c r="G34" s="168" t="s">
        <v>4963</v>
      </c>
      <c r="H34" s="31"/>
      <c r="I34" s="52">
        <f t="shared" si="0"/>
        <v>2</v>
      </c>
      <c r="J34" s="96">
        <f t="shared" si="3"/>
        <v>0</v>
      </c>
      <c r="K34" s="97">
        <f t="shared" si="4"/>
        <v>0</v>
      </c>
    </row>
    <row r="35" spans="1:11" s="30" customFormat="1" ht="30" customHeight="1" x14ac:dyDescent="0.25">
      <c r="A35" s="212" t="s">
        <v>2101</v>
      </c>
      <c r="B35" s="163" t="s">
        <v>5085</v>
      </c>
      <c r="C35" s="183" t="s">
        <v>4830</v>
      </c>
      <c r="D35" s="165"/>
      <c r="E35" s="166" t="s">
        <v>4404</v>
      </c>
      <c r="F35" s="233">
        <v>1</v>
      </c>
      <c r="G35" s="168" t="s">
        <v>4963</v>
      </c>
      <c r="H35" s="31"/>
      <c r="I35" s="52">
        <f t="shared" si="0"/>
        <v>2</v>
      </c>
      <c r="J35" s="96">
        <f t="shared" si="3"/>
        <v>0</v>
      </c>
      <c r="K35" s="97">
        <f t="shared" si="4"/>
        <v>0</v>
      </c>
    </row>
    <row r="36" spans="1:11" s="30" customFormat="1" ht="30" customHeight="1" x14ac:dyDescent="0.25">
      <c r="A36" s="212" t="s">
        <v>2102</v>
      </c>
      <c r="B36" s="163" t="s">
        <v>5085</v>
      </c>
      <c r="C36" s="183" t="s">
        <v>3330</v>
      </c>
      <c r="D36" s="165"/>
      <c r="E36" s="166" t="s">
        <v>4404</v>
      </c>
      <c r="F36" s="233">
        <v>1</v>
      </c>
      <c r="G36" s="168" t="s">
        <v>4963</v>
      </c>
      <c r="H36" s="31"/>
      <c r="I36" s="52">
        <f t="shared" si="0"/>
        <v>2</v>
      </c>
      <c r="J36" s="96">
        <f t="shared" si="3"/>
        <v>0</v>
      </c>
      <c r="K36" s="97">
        <f t="shared" si="4"/>
        <v>0</v>
      </c>
    </row>
    <row r="37" spans="1:11" s="30" customFormat="1" ht="30" customHeight="1" x14ac:dyDescent="0.25">
      <c r="A37" s="212" t="s">
        <v>2103</v>
      </c>
      <c r="B37" s="163" t="s">
        <v>5085</v>
      </c>
      <c r="C37" s="183" t="s">
        <v>456</v>
      </c>
      <c r="D37" s="165"/>
      <c r="E37" s="166" t="s">
        <v>4404</v>
      </c>
      <c r="F37" s="233">
        <v>1</v>
      </c>
      <c r="G37" s="168" t="s">
        <v>4963</v>
      </c>
      <c r="H37" s="31"/>
      <c r="I37" s="52">
        <f t="shared" si="0"/>
        <v>2</v>
      </c>
      <c r="J37" s="96">
        <f t="shared" si="3"/>
        <v>0</v>
      </c>
      <c r="K37" s="97">
        <f t="shared" si="4"/>
        <v>0</v>
      </c>
    </row>
    <row r="38" spans="1:11" s="30" customFormat="1" ht="30" customHeight="1" x14ac:dyDescent="0.25">
      <c r="A38" s="212" t="s">
        <v>2104</v>
      </c>
      <c r="B38" s="163" t="s">
        <v>5085</v>
      </c>
      <c r="C38" s="183" t="s">
        <v>1465</v>
      </c>
      <c r="D38" s="165"/>
      <c r="E38" s="166" t="s">
        <v>4404</v>
      </c>
      <c r="F38" s="233">
        <v>1</v>
      </c>
      <c r="G38" s="168" t="s">
        <v>4963</v>
      </c>
      <c r="H38" s="31"/>
      <c r="I38" s="52">
        <f t="shared" si="0"/>
        <v>2</v>
      </c>
      <c r="J38" s="96">
        <f t="shared" si="3"/>
        <v>0</v>
      </c>
      <c r="K38" s="97">
        <f t="shared" si="4"/>
        <v>0</v>
      </c>
    </row>
    <row r="39" spans="1:11" s="29" customFormat="1" ht="15.75" x14ac:dyDescent="0.25">
      <c r="A39" s="196" t="s">
        <v>3033</v>
      </c>
      <c r="B39" s="193"/>
      <c r="C39" s="193"/>
      <c r="D39" s="174"/>
      <c r="E39" s="175"/>
      <c r="F39" s="176"/>
      <c r="G39" s="253"/>
      <c r="H39" s="31"/>
      <c r="I39" s="52"/>
      <c r="J39" s="96"/>
      <c r="K39" s="97"/>
    </row>
    <row r="40" spans="1:11" s="30" customFormat="1" ht="30" customHeight="1" x14ac:dyDescent="0.25">
      <c r="A40" s="212" t="s">
        <v>2105</v>
      </c>
      <c r="B40" s="163" t="s">
        <v>3041</v>
      </c>
      <c r="C40" s="164" t="s">
        <v>1945</v>
      </c>
      <c r="D40" s="165"/>
      <c r="E40" s="166"/>
      <c r="F40" s="233">
        <v>1</v>
      </c>
      <c r="G40" s="168" t="s">
        <v>4963</v>
      </c>
      <c r="H40" s="31"/>
      <c r="I40" s="52">
        <f t="shared" si="0"/>
        <v>1</v>
      </c>
      <c r="J40" s="96">
        <f>VLOOKUP(G40,AvailabilityData,2,FALSE)</f>
        <v>0</v>
      </c>
      <c r="K40" s="97">
        <f>I40*J40</f>
        <v>0</v>
      </c>
    </row>
    <row r="41" spans="1:11" s="30" customFormat="1" ht="30" customHeight="1" x14ac:dyDescent="0.25">
      <c r="A41" s="212" t="s">
        <v>2106</v>
      </c>
      <c r="B41" s="163" t="s">
        <v>3041</v>
      </c>
      <c r="C41" s="164" t="s">
        <v>1948</v>
      </c>
      <c r="D41" s="165"/>
      <c r="E41" s="166"/>
      <c r="F41" s="233">
        <v>1</v>
      </c>
      <c r="G41" s="168" t="s">
        <v>4963</v>
      </c>
      <c r="H41" s="31"/>
      <c r="I41" s="52">
        <f t="shared" si="0"/>
        <v>1</v>
      </c>
      <c r="J41" s="96">
        <f>VLOOKUP(G41,AvailabilityData,2,FALSE)</f>
        <v>0</v>
      </c>
      <c r="K41" s="97">
        <f>I41*J41</f>
        <v>0</v>
      </c>
    </row>
    <row r="42" spans="1:11" s="30" customFormat="1" ht="30" customHeight="1" x14ac:dyDescent="0.25">
      <c r="A42" s="212" t="s">
        <v>2107</v>
      </c>
      <c r="B42" s="163" t="s">
        <v>5085</v>
      </c>
      <c r="C42" s="164" t="s">
        <v>1946</v>
      </c>
      <c r="D42" s="165"/>
      <c r="E42" s="166" t="s">
        <v>4404</v>
      </c>
      <c r="F42" s="233">
        <v>1</v>
      </c>
      <c r="G42" s="168" t="s">
        <v>4963</v>
      </c>
      <c r="H42" s="31"/>
      <c r="I42" s="52">
        <f t="shared" si="0"/>
        <v>2</v>
      </c>
      <c r="J42" s="96">
        <f>VLOOKUP(G42,AvailabilityData,2,FALSE)</f>
        <v>0</v>
      </c>
      <c r="K42" s="97">
        <f>I42*J42</f>
        <v>0</v>
      </c>
    </row>
    <row r="43" spans="1:11" s="29" customFormat="1" ht="15.75" x14ac:dyDescent="0.25">
      <c r="A43" s="191"/>
      <c r="B43" s="193"/>
      <c r="C43" s="283" t="s">
        <v>1947</v>
      </c>
      <c r="D43" s="202"/>
      <c r="E43" s="175"/>
      <c r="F43" s="176"/>
      <c r="G43" s="253"/>
      <c r="H43" s="31"/>
      <c r="I43" s="52"/>
      <c r="J43" s="96"/>
      <c r="K43" s="97"/>
    </row>
    <row r="44" spans="1:11" s="30" customFormat="1" ht="30" customHeight="1" x14ac:dyDescent="0.25">
      <c r="A44" s="212" t="s">
        <v>2108</v>
      </c>
      <c r="B44" s="163" t="s">
        <v>5085</v>
      </c>
      <c r="C44" s="183" t="s">
        <v>1661</v>
      </c>
      <c r="D44" s="206"/>
      <c r="E44" s="166" t="s">
        <v>4404</v>
      </c>
      <c r="F44" s="233">
        <v>1</v>
      </c>
      <c r="G44" s="168" t="s">
        <v>4963</v>
      </c>
      <c r="H44" s="31"/>
      <c r="I44" s="52">
        <f t="shared" si="0"/>
        <v>2</v>
      </c>
      <c r="J44" s="96">
        <f t="shared" ref="J44:J58" si="5">VLOOKUP(G44,AvailabilityData,2,FALSE)</f>
        <v>0</v>
      </c>
      <c r="K44" s="97">
        <f t="shared" ref="K44:K58" si="6">I44*J44</f>
        <v>0</v>
      </c>
    </row>
    <row r="45" spans="1:11" s="30" customFormat="1" ht="30" customHeight="1" x14ac:dyDescent="0.25">
      <c r="A45" s="212" t="s">
        <v>2109</v>
      </c>
      <c r="B45" s="163" t="s">
        <v>5085</v>
      </c>
      <c r="C45" s="183" t="s">
        <v>4851</v>
      </c>
      <c r="D45" s="165"/>
      <c r="E45" s="166" t="s">
        <v>4404</v>
      </c>
      <c r="F45" s="233">
        <v>1</v>
      </c>
      <c r="G45" s="168" t="s">
        <v>4963</v>
      </c>
      <c r="H45" s="31"/>
      <c r="I45" s="52">
        <f t="shared" si="0"/>
        <v>2</v>
      </c>
      <c r="J45" s="96">
        <f t="shared" si="5"/>
        <v>0</v>
      </c>
      <c r="K45" s="97">
        <f t="shared" si="6"/>
        <v>0</v>
      </c>
    </row>
    <row r="46" spans="1:11" s="30" customFormat="1" ht="30" customHeight="1" x14ac:dyDescent="0.25">
      <c r="A46" s="212" t="s">
        <v>2110</v>
      </c>
      <c r="B46" s="163" t="s">
        <v>5085</v>
      </c>
      <c r="C46" s="183" t="s">
        <v>3329</v>
      </c>
      <c r="D46" s="165"/>
      <c r="E46" s="284" t="s">
        <v>4404</v>
      </c>
      <c r="F46" s="233">
        <v>1</v>
      </c>
      <c r="G46" s="168" t="s">
        <v>4963</v>
      </c>
      <c r="H46" s="31"/>
      <c r="I46" s="52">
        <f t="shared" si="0"/>
        <v>2</v>
      </c>
      <c r="J46" s="96">
        <f t="shared" si="5"/>
        <v>0</v>
      </c>
      <c r="K46" s="97">
        <f t="shared" si="6"/>
        <v>0</v>
      </c>
    </row>
    <row r="47" spans="1:11" s="30" customFormat="1" ht="30" customHeight="1" x14ac:dyDescent="0.25">
      <c r="A47" s="212" t="s">
        <v>2111</v>
      </c>
      <c r="B47" s="163" t="s">
        <v>5085</v>
      </c>
      <c r="C47" s="183" t="s">
        <v>36</v>
      </c>
      <c r="D47" s="206"/>
      <c r="E47" s="166" t="s">
        <v>4404</v>
      </c>
      <c r="F47" s="233">
        <v>1</v>
      </c>
      <c r="G47" s="168" t="s">
        <v>4963</v>
      </c>
      <c r="H47" s="31"/>
      <c r="I47" s="52">
        <f t="shared" si="0"/>
        <v>2</v>
      </c>
      <c r="J47" s="96">
        <f t="shared" si="5"/>
        <v>0</v>
      </c>
      <c r="K47" s="97">
        <f t="shared" si="6"/>
        <v>0</v>
      </c>
    </row>
    <row r="48" spans="1:11" s="30" customFormat="1" ht="30" customHeight="1" x14ac:dyDescent="0.25">
      <c r="A48" s="212" t="s">
        <v>2112</v>
      </c>
      <c r="B48" s="163" t="s">
        <v>5085</v>
      </c>
      <c r="C48" s="183" t="s">
        <v>98</v>
      </c>
      <c r="D48" s="206"/>
      <c r="E48" s="166" t="s">
        <v>4404</v>
      </c>
      <c r="F48" s="233">
        <v>1</v>
      </c>
      <c r="G48" s="168" t="s">
        <v>4963</v>
      </c>
      <c r="H48" s="31"/>
      <c r="I48" s="52">
        <f t="shared" si="0"/>
        <v>2</v>
      </c>
      <c r="J48" s="96">
        <f t="shared" si="5"/>
        <v>0</v>
      </c>
      <c r="K48" s="97">
        <f t="shared" si="6"/>
        <v>0</v>
      </c>
    </row>
    <row r="49" spans="1:11" s="30" customFormat="1" ht="30" customHeight="1" x14ac:dyDescent="0.25">
      <c r="A49" s="212" t="s">
        <v>2113</v>
      </c>
      <c r="B49" s="163" t="s">
        <v>5085</v>
      </c>
      <c r="C49" s="183" t="s">
        <v>1467</v>
      </c>
      <c r="D49" s="206"/>
      <c r="E49" s="166" t="s">
        <v>4404</v>
      </c>
      <c r="F49" s="233">
        <v>1</v>
      </c>
      <c r="G49" s="168" t="s">
        <v>4963</v>
      </c>
      <c r="H49" s="31"/>
      <c r="I49" s="52">
        <f t="shared" si="0"/>
        <v>2</v>
      </c>
      <c r="J49" s="96">
        <f t="shared" si="5"/>
        <v>0</v>
      </c>
      <c r="K49" s="97">
        <f t="shared" si="6"/>
        <v>0</v>
      </c>
    </row>
    <row r="50" spans="1:11" s="30" customFormat="1" ht="30" customHeight="1" x14ac:dyDescent="0.25">
      <c r="A50" s="212" t="s">
        <v>2114</v>
      </c>
      <c r="B50" s="163" t="s">
        <v>5085</v>
      </c>
      <c r="C50" s="183" t="s">
        <v>4830</v>
      </c>
      <c r="D50" s="206"/>
      <c r="E50" s="166" t="s">
        <v>4404</v>
      </c>
      <c r="F50" s="233">
        <v>1</v>
      </c>
      <c r="G50" s="168" t="s">
        <v>4963</v>
      </c>
      <c r="H50" s="31"/>
      <c r="I50" s="52">
        <f t="shared" si="0"/>
        <v>2</v>
      </c>
      <c r="J50" s="96">
        <f t="shared" si="5"/>
        <v>0</v>
      </c>
      <c r="K50" s="97">
        <f t="shared" si="6"/>
        <v>0</v>
      </c>
    </row>
    <row r="51" spans="1:11" s="30" customFormat="1" ht="30" customHeight="1" x14ac:dyDescent="0.25">
      <c r="A51" s="212" t="s">
        <v>2115</v>
      </c>
      <c r="B51" s="163" t="s">
        <v>5085</v>
      </c>
      <c r="C51" s="183" t="s">
        <v>1944</v>
      </c>
      <c r="D51" s="206"/>
      <c r="E51" s="166" t="s">
        <v>4404</v>
      </c>
      <c r="F51" s="233">
        <v>1</v>
      </c>
      <c r="G51" s="168" t="s">
        <v>4963</v>
      </c>
      <c r="H51" s="31"/>
      <c r="I51" s="52">
        <f t="shared" si="0"/>
        <v>2</v>
      </c>
      <c r="J51" s="96">
        <f t="shared" si="5"/>
        <v>0</v>
      </c>
      <c r="K51" s="97">
        <f t="shared" si="6"/>
        <v>0</v>
      </c>
    </row>
    <row r="52" spans="1:11" s="30" customFormat="1" ht="30" customHeight="1" x14ac:dyDescent="0.25">
      <c r="A52" s="212" t="s">
        <v>2116</v>
      </c>
      <c r="B52" s="163" t="s">
        <v>5085</v>
      </c>
      <c r="C52" s="183" t="s">
        <v>456</v>
      </c>
      <c r="D52" s="206"/>
      <c r="E52" s="166" t="s">
        <v>4404</v>
      </c>
      <c r="F52" s="233">
        <v>1</v>
      </c>
      <c r="G52" s="168" t="s">
        <v>4963</v>
      </c>
      <c r="H52" s="31"/>
      <c r="I52" s="52">
        <f t="shared" si="0"/>
        <v>2</v>
      </c>
      <c r="J52" s="96">
        <f t="shared" si="5"/>
        <v>0</v>
      </c>
      <c r="K52" s="97">
        <f t="shared" si="6"/>
        <v>0</v>
      </c>
    </row>
    <row r="53" spans="1:11" s="30" customFormat="1" ht="30" customHeight="1" x14ac:dyDescent="0.25">
      <c r="A53" s="212" t="s">
        <v>2117</v>
      </c>
      <c r="B53" s="163" t="s">
        <v>5085</v>
      </c>
      <c r="C53" s="183" t="s">
        <v>1465</v>
      </c>
      <c r="D53" s="206"/>
      <c r="E53" s="166" t="s">
        <v>4404</v>
      </c>
      <c r="F53" s="233">
        <v>1</v>
      </c>
      <c r="G53" s="168" t="s">
        <v>4963</v>
      </c>
      <c r="H53" s="31"/>
      <c r="I53" s="52">
        <f t="shared" si="0"/>
        <v>2</v>
      </c>
      <c r="J53" s="96">
        <f t="shared" si="5"/>
        <v>0</v>
      </c>
      <c r="K53" s="97">
        <f t="shared" si="6"/>
        <v>0</v>
      </c>
    </row>
    <row r="54" spans="1:11" s="30" customFormat="1" ht="30" customHeight="1" x14ac:dyDescent="0.25">
      <c r="A54" s="212" t="s">
        <v>2118</v>
      </c>
      <c r="B54" s="163" t="s">
        <v>5085</v>
      </c>
      <c r="C54" s="183" t="s">
        <v>3159</v>
      </c>
      <c r="D54" s="206"/>
      <c r="E54" s="166" t="s">
        <v>4404</v>
      </c>
      <c r="F54" s="233">
        <v>1</v>
      </c>
      <c r="G54" s="168" t="s">
        <v>4963</v>
      </c>
      <c r="H54" s="31"/>
      <c r="I54" s="52">
        <f t="shared" si="0"/>
        <v>2</v>
      </c>
      <c r="J54" s="96">
        <f t="shared" si="5"/>
        <v>0</v>
      </c>
      <c r="K54" s="97">
        <f t="shared" si="6"/>
        <v>0</v>
      </c>
    </row>
    <row r="55" spans="1:11" s="30" customFormat="1" ht="30" customHeight="1" x14ac:dyDescent="0.25">
      <c r="A55" s="212" t="s">
        <v>2119</v>
      </c>
      <c r="B55" s="163" t="s">
        <v>3041</v>
      </c>
      <c r="C55" s="183" t="s">
        <v>3048</v>
      </c>
      <c r="D55" s="177"/>
      <c r="E55" s="166" t="s">
        <v>4405</v>
      </c>
      <c r="F55" s="233">
        <v>1</v>
      </c>
      <c r="G55" s="168" t="s">
        <v>4963</v>
      </c>
      <c r="H55" s="31"/>
      <c r="I55" s="52">
        <f t="shared" si="0"/>
        <v>1</v>
      </c>
      <c r="J55" s="96">
        <f t="shared" si="5"/>
        <v>0</v>
      </c>
      <c r="K55" s="97">
        <f t="shared" si="6"/>
        <v>0</v>
      </c>
    </row>
    <row r="56" spans="1:11" s="30" customFormat="1" ht="30" customHeight="1" x14ac:dyDescent="0.25">
      <c r="A56" s="212" t="s">
        <v>2120</v>
      </c>
      <c r="B56" s="163" t="s">
        <v>3041</v>
      </c>
      <c r="C56" s="183" t="s">
        <v>3157</v>
      </c>
      <c r="D56" s="177"/>
      <c r="E56" s="166" t="s">
        <v>4405</v>
      </c>
      <c r="F56" s="233">
        <v>1</v>
      </c>
      <c r="G56" s="168" t="s">
        <v>4963</v>
      </c>
      <c r="H56" s="31"/>
      <c r="I56" s="52">
        <f t="shared" si="0"/>
        <v>1</v>
      </c>
      <c r="J56" s="96">
        <f t="shared" si="5"/>
        <v>0</v>
      </c>
      <c r="K56" s="97">
        <f t="shared" si="6"/>
        <v>0</v>
      </c>
    </row>
    <row r="57" spans="1:11" s="30" customFormat="1" ht="30" customHeight="1" x14ac:dyDescent="0.25">
      <c r="A57" s="212" t="s">
        <v>2121</v>
      </c>
      <c r="B57" s="163" t="s">
        <v>5085</v>
      </c>
      <c r="C57" s="183" t="s">
        <v>3049</v>
      </c>
      <c r="D57" s="177"/>
      <c r="E57" s="166" t="s">
        <v>4404</v>
      </c>
      <c r="F57" s="233">
        <v>1</v>
      </c>
      <c r="G57" s="168" t="s">
        <v>4963</v>
      </c>
      <c r="H57" s="31"/>
      <c r="I57" s="52">
        <f t="shared" si="0"/>
        <v>2</v>
      </c>
      <c r="J57" s="96">
        <f t="shared" si="5"/>
        <v>0</v>
      </c>
      <c r="K57" s="97">
        <f t="shared" si="6"/>
        <v>0</v>
      </c>
    </row>
    <row r="58" spans="1:11" s="30" customFormat="1" ht="30" customHeight="1" x14ac:dyDescent="0.25">
      <c r="A58" s="212" t="s">
        <v>2122</v>
      </c>
      <c r="B58" s="163" t="s">
        <v>3041</v>
      </c>
      <c r="C58" s="238" t="s">
        <v>3108</v>
      </c>
      <c r="D58" s="177"/>
      <c r="E58" s="166" t="s">
        <v>4405</v>
      </c>
      <c r="F58" s="233">
        <v>1</v>
      </c>
      <c r="G58" s="168" t="s">
        <v>4963</v>
      </c>
      <c r="H58" s="31"/>
      <c r="I58" s="52">
        <f t="shared" si="0"/>
        <v>1</v>
      </c>
      <c r="J58" s="96">
        <f t="shared" si="5"/>
        <v>0</v>
      </c>
      <c r="K58" s="97">
        <f t="shared" si="6"/>
        <v>0</v>
      </c>
    </row>
    <row r="59" spans="1:11" s="30" customFormat="1" ht="15.75" x14ac:dyDescent="0.25">
      <c r="A59" s="196" t="s">
        <v>3034</v>
      </c>
      <c r="B59" s="285"/>
      <c r="C59" s="196"/>
      <c r="D59" s="286"/>
      <c r="E59" s="175"/>
      <c r="F59" s="176"/>
      <c r="G59" s="253"/>
      <c r="H59" s="31"/>
      <c r="I59" s="52"/>
      <c r="J59" s="96"/>
      <c r="K59" s="97"/>
    </row>
    <row r="60" spans="1:11" s="30" customFormat="1" ht="25.5" x14ac:dyDescent="0.25">
      <c r="A60" s="212" t="s">
        <v>2123</v>
      </c>
      <c r="B60" s="163" t="s">
        <v>3041</v>
      </c>
      <c r="C60" s="287" t="s">
        <v>1951</v>
      </c>
      <c r="D60" s="141"/>
      <c r="E60" s="166"/>
      <c r="F60" s="233">
        <v>1</v>
      </c>
      <c r="G60" s="168" t="s">
        <v>4963</v>
      </c>
      <c r="H60" s="31"/>
      <c r="I60" s="52">
        <f t="shared" si="0"/>
        <v>1</v>
      </c>
      <c r="J60" s="96">
        <f>VLOOKUP(G60,AvailabilityData,2,FALSE)</f>
        <v>0</v>
      </c>
      <c r="K60" s="97">
        <f>I60*J60</f>
        <v>0</v>
      </c>
    </row>
    <row r="61" spans="1:11" s="30" customFormat="1" ht="30" customHeight="1" x14ac:dyDescent="0.25">
      <c r="A61" s="212" t="s">
        <v>2124</v>
      </c>
      <c r="B61" s="163" t="s">
        <v>5085</v>
      </c>
      <c r="C61" s="164" t="s">
        <v>1952</v>
      </c>
      <c r="D61" s="177"/>
      <c r="E61" s="171" t="s">
        <v>4404</v>
      </c>
      <c r="F61" s="243">
        <v>1</v>
      </c>
      <c r="G61" s="168" t="s">
        <v>4963</v>
      </c>
      <c r="H61" s="31"/>
      <c r="I61" s="52">
        <f t="shared" si="0"/>
        <v>2</v>
      </c>
      <c r="J61" s="96">
        <f>VLOOKUP(G61,AvailabilityData,2,FALSE)</f>
        <v>0</v>
      </c>
      <c r="K61" s="97">
        <f>I61*J61</f>
        <v>0</v>
      </c>
    </row>
    <row r="62" spans="1:11" s="30" customFormat="1" ht="60" customHeight="1" x14ac:dyDescent="0.25">
      <c r="A62" s="212" t="s">
        <v>2125</v>
      </c>
      <c r="B62" s="163" t="s">
        <v>5085</v>
      </c>
      <c r="C62" s="164" t="s">
        <v>1953</v>
      </c>
      <c r="D62" s="177"/>
      <c r="E62" s="171" t="s">
        <v>4404</v>
      </c>
      <c r="F62" s="243">
        <v>1</v>
      </c>
      <c r="G62" s="168" t="s">
        <v>4963</v>
      </c>
      <c r="H62" s="31"/>
      <c r="I62" s="52">
        <f t="shared" si="0"/>
        <v>2</v>
      </c>
      <c r="J62" s="96">
        <f>VLOOKUP(G62,AvailabilityData,2,FALSE)</f>
        <v>0</v>
      </c>
      <c r="K62" s="97">
        <f>I62*J62</f>
        <v>0</v>
      </c>
    </row>
    <row r="63" spans="1:11" s="30" customFormat="1" ht="30" customHeight="1" x14ac:dyDescent="0.25">
      <c r="A63" s="212" t="s">
        <v>2126</v>
      </c>
      <c r="B63" s="163" t="s">
        <v>5085</v>
      </c>
      <c r="C63" s="164" t="s">
        <v>1954</v>
      </c>
      <c r="D63" s="177"/>
      <c r="E63" s="171" t="s">
        <v>4405</v>
      </c>
      <c r="F63" s="243">
        <v>1</v>
      </c>
      <c r="G63" s="168" t="s">
        <v>4963</v>
      </c>
      <c r="H63" s="31"/>
      <c r="I63" s="52">
        <f t="shared" si="0"/>
        <v>2</v>
      </c>
      <c r="J63" s="96">
        <f>VLOOKUP(G63,AvailabilityData,2,FALSE)</f>
        <v>0</v>
      </c>
      <c r="K63" s="97">
        <f>I63*J63</f>
        <v>0</v>
      </c>
    </row>
    <row r="64" spans="1:11" s="30" customFormat="1" ht="30" customHeight="1" x14ac:dyDescent="0.25">
      <c r="A64" s="212" t="s">
        <v>2127</v>
      </c>
      <c r="B64" s="163" t="s">
        <v>5085</v>
      </c>
      <c r="C64" s="164" t="s">
        <v>4921</v>
      </c>
      <c r="D64" s="177"/>
      <c r="E64" s="171" t="s">
        <v>4405</v>
      </c>
      <c r="F64" s="243">
        <v>1</v>
      </c>
      <c r="G64" s="168" t="s">
        <v>4963</v>
      </c>
      <c r="H64" s="31"/>
      <c r="I64" s="52">
        <f t="shared" si="0"/>
        <v>2</v>
      </c>
      <c r="J64" s="96">
        <f>VLOOKUP(G64,AvailabilityData,2,FALSE)</f>
        <v>0</v>
      </c>
      <c r="K64" s="97">
        <f>I64*J64</f>
        <v>0</v>
      </c>
    </row>
    <row r="65" spans="1:11" s="30" customFormat="1" ht="15.75" x14ac:dyDescent="0.25">
      <c r="A65" s="224" t="s">
        <v>3035</v>
      </c>
      <c r="B65" s="288"/>
      <c r="C65" s="289"/>
      <c r="D65" s="290"/>
      <c r="E65" s="175"/>
      <c r="F65" s="291"/>
      <c r="G65" s="257"/>
      <c r="H65" s="31"/>
      <c r="I65" s="52"/>
      <c r="J65" s="96"/>
      <c r="K65" s="97"/>
    </row>
    <row r="66" spans="1:11" s="30" customFormat="1" ht="15.75" x14ac:dyDescent="0.25">
      <c r="A66" s="172" t="s">
        <v>4936</v>
      </c>
      <c r="B66" s="292"/>
      <c r="C66" s="173"/>
      <c r="D66" s="286"/>
      <c r="E66" s="175"/>
      <c r="F66" s="203"/>
      <c r="G66" s="257"/>
      <c r="H66" s="31"/>
      <c r="I66" s="52"/>
      <c r="J66" s="96"/>
      <c r="K66" s="97"/>
    </row>
    <row r="67" spans="1:11" s="30" customFormat="1" ht="30" customHeight="1" x14ac:dyDescent="0.25">
      <c r="A67" s="212" t="s">
        <v>2128</v>
      </c>
      <c r="B67" s="260" t="s">
        <v>5085</v>
      </c>
      <c r="C67" s="287" t="s">
        <v>1747</v>
      </c>
      <c r="D67" s="242"/>
      <c r="E67" s="166" t="s">
        <v>4404</v>
      </c>
      <c r="F67" s="233">
        <v>1</v>
      </c>
      <c r="G67" s="168" t="s">
        <v>4963</v>
      </c>
      <c r="H67" s="31"/>
      <c r="I67" s="52">
        <f t="shared" si="0"/>
        <v>2</v>
      </c>
      <c r="J67" s="96">
        <f>VLOOKUP(G67,AvailabilityData,2,FALSE)</f>
        <v>0</v>
      </c>
      <c r="K67" s="97">
        <f>I67*J67</f>
        <v>0</v>
      </c>
    </row>
    <row r="68" spans="1:11" s="30" customFormat="1" ht="30" customHeight="1" x14ac:dyDescent="0.25">
      <c r="A68" s="212" t="s">
        <v>2129</v>
      </c>
      <c r="B68" s="163" t="s">
        <v>5085</v>
      </c>
      <c r="C68" s="287" t="s">
        <v>4425</v>
      </c>
      <c r="D68" s="206"/>
      <c r="E68" s="166" t="s">
        <v>4404</v>
      </c>
      <c r="F68" s="233">
        <v>1</v>
      </c>
      <c r="G68" s="168" t="s">
        <v>4963</v>
      </c>
      <c r="H68" s="31"/>
      <c r="I68" s="52">
        <f t="shared" si="0"/>
        <v>2</v>
      </c>
      <c r="J68" s="96">
        <f>VLOOKUP(G68,AvailabilityData,2,FALSE)</f>
        <v>0</v>
      </c>
      <c r="K68" s="97">
        <f>I68*J68</f>
        <v>0</v>
      </c>
    </row>
    <row r="69" spans="1:11" s="30" customFormat="1" ht="30" customHeight="1" x14ac:dyDescent="0.25">
      <c r="A69" s="212" t="s">
        <v>2130</v>
      </c>
      <c r="B69" s="163" t="s">
        <v>5085</v>
      </c>
      <c r="C69" s="287" t="s">
        <v>4501</v>
      </c>
      <c r="D69" s="206"/>
      <c r="E69" s="166" t="s">
        <v>4404</v>
      </c>
      <c r="F69" s="233">
        <v>1</v>
      </c>
      <c r="G69" s="168" t="s">
        <v>4963</v>
      </c>
      <c r="H69" s="31"/>
      <c r="I69" s="52">
        <f t="shared" si="0"/>
        <v>2</v>
      </c>
      <c r="J69" s="96">
        <f>VLOOKUP(G69,AvailabilityData,2,FALSE)</f>
        <v>0</v>
      </c>
      <c r="K69" s="97">
        <f>I69*J69</f>
        <v>0</v>
      </c>
    </row>
    <row r="70" spans="1:11" s="30" customFormat="1" ht="30" customHeight="1" x14ac:dyDescent="0.25">
      <c r="A70" s="212" t="s">
        <v>2131</v>
      </c>
      <c r="B70" s="163" t="s">
        <v>5085</v>
      </c>
      <c r="C70" s="244" t="s">
        <v>3050</v>
      </c>
      <c r="D70" s="206"/>
      <c r="E70" s="166" t="s">
        <v>4404</v>
      </c>
      <c r="F70" s="233">
        <v>1</v>
      </c>
      <c r="G70" s="168" t="s">
        <v>4963</v>
      </c>
      <c r="H70" s="31"/>
      <c r="I70" s="52">
        <f t="shared" ref="I70:I132" si="7">IF(NOT(ISBLANK($B70)),VLOOKUP($B70,specdata,2,FALSE),"")</f>
        <v>2</v>
      </c>
      <c r="J70" s="96">
        <f>VLOOKUP(G70,AvailabilityData,2,FALSE)</f>
        <v>0</v>
      </c>
      <c r="K70" s="97">
        <f>I70*J70</f>
        <v>0</v>
      </c>
    </row>
    <row r="71" spans="1:11" s="30" customFormat="1" ht="15.75" x14ac:dyDescent="0.25">
      <c r="A71" s="186"/>
      <c r="B71" s="187"/>
      <c r="C71" s="293" t="s">
        <v>1681</v>
      </c>
      <c r="D71" s="202"/>
      <c r="E71" s="175"/>
      <c r="F71" s="203"/>
      <c r="G71" s="257"/>
      <c r="H71" s="31"/>
      <c r="I71" s="52"/>
      <c r="J71" s="96"/>
      <c r="K71" s="97"/>
    </row>
    <row r="72" spans="1:11" s="30" customFormat="1" ht="30" customHeight="1" x14ac:dyDescent="0.25">
      <c r="A72" s="212" t="s">
        <v>2178</v>
      </c>
      <c r="B72" s="163" t="s">
        <v>5085</v>
      </c>
      <c r="C72" s="223" t="s">
        <v>84</v>
      </c>
      <c r="D72" s="141"/>
      <c r="E72" s="166" t="s">
        <v>4404</v>
      </c>
      <c r="F72" s="233">
        <v>1</v>
      </c>
      <c r="G72" s="168" t="s">
        <v>4963</v>
      </c>
      <c r="H72" s="31"/>
      <c r="I72" s="52">
        <f t="shared" si="7"/>
        <v>2</v>
      </c>
      <c r="J72" s="96">
        <f t="shared" ref="J72:J81" si="8">VLOOKUP(G72,AvailabilityData,2,FALSE)</f>
        <v>0</v>
      </c>
      <c r="K72" s="97">
        <f t="shared" ref="K72:K81" si="9">I72*J72</f>
        <v>0</v>
      </c>
    </row>
    <row r="73" spans="1:11" s="30" customFormat="1" ht="30" customHeight="1" x14ac:dyDescent="0.25">
      <c r="A73" s="212" t="s">
        <v>2179</v>
      </c>
      <c r="B73" s="163" t="s">
        <v>5085</v>
      </c>
      <c r="C73" s="183" t="s">
        <v>85</v>
      </c>
      <c r="D73" s="165"/>
      <c r="E73" s="166" t="s">
        <v>4404</v>
      </c>
      <c r="F73" s="233">
        <v>1</v>
      </c>
      <c r="G73" s="168" t="s">
        <v>4963</v>
      </c>
      <c r="H73" s="31"/>
      <c r="I73" s="52">
        <f t="shared" si="7"/>
        <v>2</v>
      </c>
      <c r="J73" s="96">
        <f t="shared" si="8"/>
        <v>0</v>
      </c>
      <c r="K73" s="97">
        <f t="shared" si="9"/>
        <v>0</v>
      </c>
    </row>
    <row r="74" spans="1:11" s="30" customFormat="1" ht="30" customHeight="1" x14ac:dyDescent="0.25">
      <c r="A74" s="212" t="s">
        <v>2180</v>
      </c>
      <c r="B74" s="163" t="s">
        <v>5085</v>
      </c>
      <c r="C74" s="183" t="s">
        <v>86</v>
      </c>
      <c r="D74" s="165"/>
      <c r="E74" s="166" t="s">
        <v>4404</v>
      </c>
      <c r="F74" s="233">
        <v>1</v>
      </c>
      <c r="G74" s="168" t="s">
        <v>4963</v>
      </c>
      <c r="H74" s="31"/>
      <c r="I74" s="52">
        <f t="shared" si="7"/>
        <v>2</v>
      </c>
      <c r="J74" s="96">
        <f t="shared" si="8"/>
        <v>0</v>
      </c>
      <c r="K74" s="97">
        <f t="shared" si="9"/>
        <v>0</v>
      </c>
    </row>
    <row r="75" spans="1:11" s="30" customFormat="1" ht="30" customHeight="1" x14ac:dyDescent="0.25">
      <c r="A75" s="212" t="s">
        <v>2181</v>
      </c>
      <c r="B75" s="163" t="s">
        <v>5085</v>
      </c>
      <c r="C75" s="183" t="s">
        <v>87</v>
      </c>
      <c r="D75" s="165"/>
      <c r="E75" s="166" t="s">
        <v>4404</v>
      </c>
      <c r="F75" s="233">
        <v>1</v>
      </c>
      <c r="G75" s="168" t="s">
        <v>4963</v>
      </c>
      <c r="H75" s="31"/>
      <c r="I75" s="52">
        <f t="shared" si="7"/>
        <v>2</v>
      </c>
      <c r="J75" s="96">
        <f t="shared" si="8"/>
        <v>0</v>
      </c>
      <c r="K75" s="97">
        <f t="shared" si="9"/>
        <v>0</v>
      </c>
    </row>
    <row r="76" spans="1:11" s="30" customFormat="1" ht="30" customHeight="1" x14ac:dyDescent="0.25">
      <c r="A76" s="212" t="s">
        <v>2182</v>
      </c>
      <c r="B76" s="163" t="s">
        <v>5085</v>
      </c>
      <c r="C76" s="183" t="s">
        <v>88</v>
      </c>
      <c r="D76" s="165"/>
      <c r="E76" s="166" t="s">
        <v>4404</v>
      </c>
      <c r="F76" s="233">
        <v>1</v>
      </c>
      <c r="G76" s="168" t="s">
        <v>4963</v>
      </c>
      <c r="H76" s="31"/>
      <c r="I76" s="52">
        <f t="shared" si="7"/>
        <v>2</v>
      </c>
      <c r="J76" s="96">
        <f t="shared" si="8"/>
        <v>0</v>
      </c>
      <c r="K76" s="97">
        <f t="shared" si="9"/>
        <v>0</v>
      </c>
    </row>
    <row r="77" spans="1:11" s="30" customFormat="1" ht="30" customHeight="1" x14ac:dyDescent="0.25">
      <c r="A77" s="212" t="s">
        <v>2183</v>
      </c>
      <c r="B77" s="163" t="s">
        <v>5085</v>
      </c>
      <c r="C77" s="183" t="s">
        <v>89</v>
      </c>
      <c r="D77" s="165"/>
      <c r="E77" s="166" t="s">
        <v>4404</v>
      </c>
      <c r="F77" s="233">
        <v>1</v>
      </c>
      <c r="G77" s="168" t="s">
        <v>4963</v>
      </c>
      <c r="H77" s="31"/>
      <c r="I77" s="52">
        <f t="shared" si="7"/>
        <v>2</v>
      </c>
      <c r="J77" s="96">
        <f t="shared" si="8"/>
        <v>0</v>
      </c>
      <c r="K77" s="97">
        <f t="shared" si="9"/>
        <v>0</v>
      </c>
    </row>
    <row r="78" spans="1:11" s="30" customFormat="1" ht="30" customHeight="1" x14ac:dyDescent="0.25">
      <c r="A78" s="212" t="s">
        <v>2184</v>
      </c>
      <c r="B78" s="163" t="s">
        <v>5085</v>
      </c>
      <c r="C78" s="183" t="s">
        <v>4426</v>
      </c>
      <c r="D78" s="165"/>
      <c r="E78" s="166" t="s">
        <v>4404</v>
      </c>
      <c r="F78" s="233">
        <v>1</v>
      </c>
      <c r="G78" s="168" t="s">
        <v>4963</v>
      </c>
      <c r="H78" s="31"/>
      <c r="I78" s="52">
        <f t="shared" si="7"/>
        <v>2</v>
      </c>
      <c r="J78" s="96">
        <f t="shared" si="8"/>
        <v>0</v>
      </c>
      <c r="K78" s="97">
        <f t="shared" si="9"/>
        <v>0</v>
      </c>
    </row>
    <row r="79" spans="1:11" s="30" customFormat="1" ht="30" customHeight="1" x14ac:dyDescent="0.25">
      <c r="A79" s="212" t="s">
        <v>2185</v>
      </c>
      <c r="B79" s="163" t="s">
        <v>5085</v>
      </c>
      <c r="C79" s="183" t="s">
        <v>4427</v>
      </c>
      <c r="D79" s="165"/>
      <c r="E79" s="166" t="s">
        <v>4404</v>
      </c>
      <c r="F79" s="233">
        <v>1</v>
      </c>
      <c r="G79" s="168" t="s">
        <v>4963</v>
      </c>
      <c r="H79" s="31"/>
      <c r="I79" s="52">
        <f t="shared" si="7"/>
        <v>2</v>
      </c>
      <c r="J79" s="96">
        <f t="shared" si="8"/>
        <v>0</v>
      </c>
      <c r="K79" s="97">
        <f t="shared" si="9"/>
        <v>0</v>
      </c>
    </row>
    <row r="80" spans="1:11" s="30" customFormat="1" ht="30" customHeight="1" x14ac:dyDescent="0.25">
      <c r="A80" s="212" t="s">
        <v>2186</v>
      </c>
      <c r="B80" s="163" t="s">
        <v>5085</v>
      </c>
      <c r="C80" s="169" t="s">
        <v>1714</v>
      </c>
      <c r="D80" s="165"/>
      <c r="E80" s="166" t="s">
        <v>4404</v>
      </c>
      <c r="F80" s="233">
        <v>1</v>
      </c>
      <c r="G80" s="168" t="s">
        <v>4963</v>
      </c>
      <c r="H80" s="31"/>
      <c r="I80" s="52">
        <f t="shared" si="7"/>
        <v>2</v>
      </c>
      <c r="J80" s="96">
        <f t="shared" si="8"/>
        <v>0</v>
      </c>
      <c r="K80" s="97">
        <f t="shared" si="9"/>
        <v>0</v>
      </c>
    </row>
    <row r="81" spans="1:11" s="30" customFormat="1" ht="30" customHeight="1" x14ac:dyDescent="0.25">
      <c r="A81" s="212" t="s">
        <v>2187</v>
      </c>
      <c r="B81" s="163" t="s">
        <v>5085</v>
      </c>
      <c r="C81" s="208" t="s">
        <v>1682</v>
      </c>
      <c r="D81" s="209"/>
      <c r="E81" s="166" t="s">
        <v>4404</v>
      </c>
      <c r="F81" s="233">
        <v>1</v>
      </c>
      <c r="G81" s="168" t="s">
        <v>4963</v>
      </c>
      <c r="H81" s="31"/>
      <c r="I81" s="52">
        <f t="shared" si="7"/>
        <v>2</v>
      </c>
      <c r="J81" s="96">
        <f t="shared" si="8"/>
        <v>0</v>
      </c>
      <c r="K81" s="97">
        <f t="shared" si="9"/>
        <v>0</v>
      </c>
    </row>
    <row r="82" spans="1:11" s="30" customFormat="1" ht="15.75" x14ac:dyDescent="0.25">
      <c r="A82" s="186"/>
      <c r="B82" s="187"/>
      <c r="C82" s="187" t="s">
        <v>1715</v>
      </c>
      <c r="D82" s="188"/>
      <c r="E82" s="175"/>
      <c r="F82" s="176"/>
      <c r="G82" s="253"/>
      <c r="H82" s="31"/>
      <c r="I82" s="52"/>
      <c r="J82" s="96"/>
      <c r="K82" s="97"/>
    </row>
    <row r="83" spans="1:11" s="30" customFormat="1" ht="30" customHeight="1" x14ac:dyDescent="0.25">
      <c r="A83" s="212" t="s">
        <v>2188</v>
      </c>
      <c r="B83" s="163" t="s">
        <v>5085</v>
      </c>
      <c r="C83" s="223" t="s">
        <v>90</v>
      </c>
      <c r="D83" s="141"/>
      <c r="E83" s="166" t="s">
        <v>4404</v>
      </c>
      <c r="F83" s="233">
        <v>1</v>
      </c>
      <c r="G83" s="168" t="s">
        <v>4963</v>
      </c>
      <c r="H83" s="31"/>
      <c r="I83" s="52">
        <f t="shared" si="7"/>
        <v>2</v>
      </c>
      <c r="J83" s="96">
        <f t="shared" ref="J83:J97" si="10">VLOOKUP(G83,AvailabilityData,2,FALSE)</f>
        <v>0</v>
      </c>
      <c r="K83" s="97">
        <f t="shared" ref="K83:K97" si="11">I83*J83</f>
        <v>0</v>
      </c>
    </row>
    <row r="84" spans="1:11" s="30" customFormat="1" ht="30" customHeight="1" x14ac:dyDescent="0.25">
      <c r="A84" s="212" t="s">
        <v>2189</v>
      </c>
      <c r="B84" s="163" t="s">
        <v>5085</v>
      </c>
      <c r="C84" s="183" t="s">
        <v>91</v>
      </c>
      <c r="D84" s="165"/>
      <c r="E84" s="166" t="s">
        <v>4404</v>
      </c>
      <c r="F84" s="233">
        <v>1</v>
      </c>
      <c r="G84" s="168" t="s">
        <v>4963</v>
      </c>
      <c r="H84" s="31"/>
      <c r="I84" s="52">
        <f t="shared" si="7"/>
        <v>2</v>
      </c>
      <c r="J84" s="96">
        <f t="shared" si="10"/>
        <v>0</v>
      </c>
      <c r="K84" s="97">
        <f t="shared" si="11"/>
        <v>0</v>
      </c>
    </row>
    <row r="85" spans="1:11" s="30" customFormat="1" ht="30" customHeight="1" x14ac:dyDescent="0.25">
      <c r="A85" s="212" t="s">
        <v>2190</v>
      </c>
      <c r="B85" s="163" t="s">
        <v>5085</v>
      </c>
      <c r="C85" s="183" t="s">
        <v>92</v>
      </c>
      <c r="D85" s="165"/>
      <c r="E85" s="166" t="s">
        <v>4404</v>
      </c>
      <c r="F85" s="233">
        <v>1</v>
      </c>
      <c r="G85" s="168" t="s">
        <v>4963</v>
      </c>
      <c r="H85" s="31"/>
      <c r="I85" s="52">
        <f t="shared" si="7"/>
        <v>2</v>
      </c>
      <c r="J85" s="96">
        <f t="shared" si="10"/>
        <v>0</v>
      </c>
      <c r="K85" s="97">
        <f t="shared" si="11"/>
        <v>0</v>
      </c>
    </row>
    <row r="86" spans="1:11" s="30" customFormat="1" ht="30" customHeight="1" x14ac:dyDescent="0.25">
      <c r="A86" s="212" t="s">
        <v>2191</v>
      </c>
      <c r="B86" s="163" t="s">
        <v>5085</v>
      </c>
      <c r="C86" s="183" t="s">
        <v>93</v>
      </c>
      <c r="D86" s="165"/>
      <c r="E86" s="166" t="s">
        <v>4404</v>
      </c>
      <c r="F86" s="233">
        <v>1</v>
      </c>
      <c r="G86" s="168" t="s">
        <v>4963</v>
      </c>
      <c r="H86" s="31"/>
      <c r="I86" s="52">
        <f t="shared" si="7"/>
        <v>2</v>
      </c>
      <c r="J86" s="96">
        <f t="shared" si="10"/>
        <v>0</v>
      </c>
      <c r="K86" s="97">
        <f t="shared" si="11"/>
        <v>0</v>
      </c>
    </row>
    <row r="87" spans="1:11" s="30" customFormat="1" ht="30" customHeight="1" x14ac:dyDescent="0.25">
      <c r="A87" s="212" t="s">
        <v>2192</v>
      </c>
      <c r="B87" s="163" t="s">
        <v>5085</v>
      </c>
      <c r="C87" s="183" t="s">
        <v>94</v>
      </c>
      <c r="D87" s="165"/>
      <c r="E87" s="166" t="s">
        <v>4404</v>
      </c>
      <c r="F87" s="233">
        <v>1</v>
      </c>
      <c r="G87" s="168" t="s">
        <v>4963</v>
      </c>
      <c r="H87" s="31"/>
      <c r="I87" s="52">
        <f t="shared" si="7"/>
        <v>2</v>
      </c>
      <c r="J87" s="96">
        <f t="shared" si="10"/>
        <v>0</v>
      </c>
      <c r="K87" s="97">
        <f t="shared" si="11"/>
        <v>0</v>
      </c>
    </row>
    <row r="88" spans="1:11" s="30" customFormat="1" ht="30" customHeight="1" x14ac:dyDescent="0.25">
      <c r="A88" s="212" t="s">
        <v>2193</v>
      </c>
      <c r="B88" s="163" t="s">
        <v>3041</v>
      </c>
      <c r="C88" s="183" t="s">
        <v>3109</v>
      </c>
      <c r="D88" s="165"/>
      <c r="E88" s="166" t="s">
        <v>4405</v>
      </c>
      <c r="F88" s="233">
        <v>1</v>
      </c>
      <c r="G88" s="168" t="s">
        <v>4963</v>
      </c>
      <c r="H88" s="31"/>
      <c r="I88" s="52">
        <f t="shared" si="7"/>
        <v>1</v>
      </c>
      <c r="J88" s="96">
        <f t="shared" si="10"/>
        <v>0</v>
      </c>
      <c r="K88" s="97">
        <f t="shared" si="11"/>
        <v>0</v>
      </c>
    </row>
    <row r="89" spans="1:11" s="30" customFormat="1" ht="30" customHeight="1" x14ac:dyDescent="0.25">
      <c r="A89" s="212" t="s">
        <v>2194</v>
      </c>
      <c r="B89" s="163" t="s">
        <v>5085</v>
      </c>
      <c r="C89" s="169" t="s">
        <v>1683</v>
      </c>
      <c r="D89" s="165"/>
      <c r="E89" s="166" t="s">
        <v>4404</v>
      </c>
      <c r="F89" s="233">
        <v>1</v>
      </c>
      <c r="G89" s="168" t="s">
        <v>4963</v>
      </c>
      <c r="H89" s="31"/>
      <c r="I89" s="52">
        <f t="shared" si="7"/>
        <v>2</v>
      </c>
      <c r="J89" s="96">
        <f t="shared" si="10"/>
        <v>0</v>
      </c>
      <c r="K89" s="97">
        <f t="shared" si="11"/>
        <v>0</v>
      </c>
    </row>
    <row r="90" spans="1:11" s="30" customFormat="1" ht="30" customHeight="1" x14ac:dyDescent="0.25">
      <c r="A90" s="212" t="s">
        <v>2195</v>
      </c>
      <c r="B90" s="163" t="s">
        <v>5085</v>
      </c>
      <c r="C90" s="169" t="s">
        <v>95</v>
      </c>
      <c r="D90" s="165"/>
      <c r="E90" s="166" t="s">
        <v>4404</v>
      </c>
      <c r="F90" s="233">
        <v>1</v>
      </c>
      <c r="G90" s="168" t="s">
        <v>4963</v>
      </c>
      <c r="H90" s="31"/>
      <c r="I90" s="52">
        <f t="shared" si="7"/>
        <v>2</v>
      </c>
      <c r="J90" s="96">
        <f t="shared" si="10"/>
        <v>0</v>
      </c>
      <c r="K90" s="97">
        <f t="shared" si="11"/>
        <v>0</v>
      </c>
    </row>
    <row r="91" spans="1:11" s="30" customFormat="1" ht="30" customHeight="1" x14ac:dyDescent="0.25">
      <c r="A91" s="212" t="s">
        <v>2196</v>
      </c>
      <c r="B91" s="163" t="s">
        <v>5085</v>
      </c>
      <c r="C91" s="169" t="s">
        <v>1716</v>
      </c>
      <c r="D91" s="165"/>
      <c r="E91" s="166" t="s">
        <v>4404</v>
      </c>
      <c r="F91" s="233">
        <v>1</v>
      </c>
      <c r="G91" s="168" t="s">
        <v>4963</v>
      </c>
      <c r="H91" s="31"/>
      <c r="I91" s="52">
        <f t="shared" si="7"/>
        <v>2</v>
      </c>
      <c r="J91" s="96">
        <f t="shared" si="10"/>
        <v>0</v>
      </c>
      <c r="K91" s="97">
        <f t="shared" si="11"/>
        <v>0</v>
      </c>
    </row>
    <row r="92" spans="1:11" s="30" customFormat="1" ht="30" customHeight="1" x14ac:dyDescent="0.25">
      <c r="A92" s="212" t="s">
        <v>2197</v>
      </c>
      <c r="B92" s="163" t="s">
        <v>5085</v>
      </c>
      <c r="C92" s="169" t="s">
        <v>2603</v>
      </c>
      <c r="D92" s="165"/>
      <c r="E92" s="166" t="s">
        <v>4404</v>
      </c>
      <c r="F92" s="233">
        <v>1</v>
      </c>
      <c r="G92" s="168" t="s">
        <v>4963</v>
      </c>
      <c r="H92" s="31"/>
      <c r="I92" s="52">
        <f t="shared" si="7"/>
        <v>2</v>
      </c>
      <c r="J92" s="96">
        <f t="shared" si="10"/>
        <v>0</v>
      </c>
      <c r="K92" s="97">
        <f t="shared" si="11"/>
        <v>0</v>
      </c>
    </row>
    <row r="93" spans="1:11" s="30" customFormat="1" ht="30" customHeight="1" x14ac:dyDescent="0.25">
      <c r="A93" s="212" t="s">
        <v>2198</v>
      </c>
      <c r="B93" s="163" t="s">
        <v>5085</v>
      </c>
      <c r="C93" s="169" t="s">
        <v>1717</v>
      </c>
      <c r="D93" s="165"/>
      <c r="E93" s="166" t="s">
        <v>4404</v>
      </c>
      <c r="F93" s="233">
        <v>1</v>
      </c>
      <c r="G93" s="168" t="s">
        <v>4963</v>
      </c>
      <c r="H93" s="31"/>
      <c r="I93" s="52">
        <f t="shared" si="7"/>
        <v>2</v>
      </c>
      <c r="J93" s="96">
        <f t="shared" si="10"/>
        <v>0</v>
      </c>
      <c r="K93" s="97">
        <f t="shared" si="11"/>
        <v>0</v>
      </c>
    </row>
    <row r="94" spans="1:11" s="30" customFormat="1" ht="30" customHeight="1" x14ac:dyDescent="0.25">
      <c r="A94" s="212" t="s">
        <v>2199</v>
      </c>
      <c r="B94" s="163" t="s">
        <v>3041</v>
      </c>
      <c r="C94" s="294" t="s">
        <v>2720</v>
      </c>
      <c r="D94" s="142"/>
      <c r="E94" s="166" t="s">
        <v>4405</v>
      </c>
      <c r="F94" s="233">
        <v>1</v>
      </c>
      <c r="G94" s="168" t="s">
        <v>4963</v>
      </c>
      <c r="H94" s="31"/>
      <c r="I94" s="52">
        <f t="shared" si="7"/>
        <v>1</v>
      </c>
      <c r="J94" s="96">
        <f t="shared" si="10"/>
        <v>0</v>
      </c>
      <c r="K94" s="97">
        <f t="shared" si="11"/>
        <v>0</v>
      </c>
    </row>
    <row r="95" spans="1:11" s="30" customFormat="1" ht="30" customHeight="1" x14ac:dyDescent="0.25">
      <c r="A95" s="212" t="s">
        <v>2200</v>
      </c>
      <c r="B95" s="163" t="s">
        <v>5085</v>
      </c>
      <c r="C95" s="208" t="s">
        <v>1478</v>
      </c>
      <c r="D95" s="209"/>
      <c r="E95" s="166" t="s">
        <v>4404</v>
      </c>
      <c r="F95" s="233">
        <v>1</v>
      </c>
      <c r="G95" s="168" t="s">
        <v>4963</v>
      </c>
      <c r="H95" s="31"/>
      <c r="I95" s="52">
        <f t="shared" si="7"/>
        <v>2</v>
      </c>
      <c r="J95" s="96">
        <f t="shared" si="10"/>
        <v>0</v>
      </c>
      <c r="K95" s="97">
        <f t="shared" si="11"/>
        <v>0</v>
      </c>
    </row>
    <row r="96" spans="1:11" s="30" customFormat="1" ht="30" customHeight="1" x14ac:dyDescent="0.25">
      <c r="A96" s="212" t="s">
        <v>2201</v>
      </c>
      <c r="B96" s="163" t="s">
        <v>5085</v>
      </c>
      <c r="C96" s="208" t="s">
        <v>4922</v>
      </c>
      <c r="D96" s="209"/>
      <c r="E96" s="166" t="s">
        <v>4404</v>
      </c>
      <c r="F96" s="233">
        <v>1</v>
      </c>
      <c r="G96" s="168" t="s">
        <v>4963</v>
      </c>
      <c r="H96" s="31"/>
      <c r="I96" s="52">
        <f t="shared" si="7"/>
        <v>2</v>
      </c>
      <c r="J96" s="96">
        <f t="shared" si="10"/>
        <v>0</v>
      </c>
      <c r="K96" s="97">
        <f t="shared" si="11"/>
        <v>0</v>
      </c>
    </row>
    <row r="97" spans="1:11" s="30" customFormat="1" ht="30" customHeight="1" x14ac:dyDescent="0.25">
      <c r="A97" s="162" t="s">
        <v>2202</v>
      </c>
      <c r="B97" s="163" t="s">
        <v>5085</v>
      </c>
      <c r="C97" s="556" t="s">
        <v>4428</v>
      </c>
      <c r="D97" s="142"/>
      <c r="E97" s="171" t="s">
        <v>4404</v>
      </c>
      <c r="F97" s="243">
        <v>1</v>
      </c>
      <c r="G97" s="168" t="s">
        <v>4963</v>
      </c>
      <c r="H97" s="31"/>
      <c r="I97" s="52">
        <f t="shared" si="7"/>
        <v>2</v>
      </c>
      <c r="J97" s="96">
        <f t="shared" si="10"/>
        <v>0</v>
      </c>
      <c r="K97" s="97">
        <f t="shared" si="11"/>
        <v>0</v>
      </c>
    </row>
    <row r="98" spans="1:11" s="30" customFormat="1" ht="30" customHeight="1" x14ac:dyDescent="0.25">
      <c r="A98" s="212" t="s">
        <v>2203</v>
      </c>
      <c r="B98" s="163" t="s">
        <v>5085</v>
      </c>
      <c r="C98" s="287" t="s">
        <v>1718</v>
      </c>
      <c r="D98" s="141"/>
      <c r="E98" s="166" t="s">
        <v>4404</v>
      </c>
      <c r="F98" s="233">
        <v>1</v>
      </c>
      <c r="G98" s="168" t="s">
        <v>4963</v>
      </c>
      <c r="H98" s="31"/>
      <c r="I98" s="52">
        <f t="shared" si="7"/>
        <v>2</v>
      </c>
      <c r="J98" s="96">
        <f t="shared" ref="J98:J118" si="12">VLOOKUP(G98,AvailabilityData,2,FALSE)</f>
        <v>0</v>
      </c>
      <c r="K98" s="97">
        <f t="shared" ref="K98:K118" si="13">I98*J98</f>
        <v>0</v>
      </c>
    </row>
    <row r="99" spans="1:11" s="30" customFormat="1" ht="30" customHeight="1" x14ac:dyDescent="0.25">
      <c r="A99" s="212" t="s">
        <v>2204</v>
      </c>
      <c r="B99" s="163" t="s">
        <v>5085</v>
      </c>
      <c r="C99" s="164" t="s">
        <v>1719</v>
      </c>
      <c r="D99" s="165"/>
      <c r="E99" s="166" t="s">
        <v>4404</v>
      </c>
      <c r="F99" s="233">
        <v>1</v>
      </c>
      <c r="G99" s="168" t="s">
        <v>4963</v>
      </c>
      <c r="H99" s="31"/>
      <c r="I99" s="52">
        <f t="shared" si="7"/>
        <v>2</v>
      </c>
      <c r="J99" s="96">
        <f t="shared" si="12"/>
        <v>0</v>
      </c>
      <c r="K99" s="97">
        <f t="shared" si="13"/>
        <v>0</v>
      </c>
    </row>
    <row r="100" spans="1:11" s="30" customFormat="1" ht="30" customHeight="1" x14ac:dyDescent="0.25">
      <c r="A100" s="212" t="s">
        <v>2205</v>
      </c>
      <c r="B100" s="163" t="s">
        <v>5085</v>
      </c>
      <c r="C100" s="164" t="s">
        <v>3731</v>
      </c>
      <c r="D100" s="165"/>
      <c r="E100" s="166" t="s">
        <v>4404</v>
      </c>
      <c r="F100" s="233">
        <v>1</v>
      </c>
      <c r="G100" s="168" t="s">
        <v>4963</v>
      </c>
      <c r="H100" s="31"/>
      <c r="I100" s="52">
        <f t="shared" si="7"/>
        <v>2</v>
      </c>
      <c r="J100" s="96">
        <f t="shared" si="12"/>
        <v>0</v>
      </c>
      <c r="K100" s="97">
        <f t="shared" si="13"/>
        <v>0</v>
      </c>
    </row>
    <row r="101" spans="1:11" s="30" customFormat="1" ht="45" customHeight="1" x14ac:dyDescent="0.25">
      <c r="A101" s="212" t="s">
        <v>2206</v>
      </c>
      <c r="B101" s="163" t="s">
        <v>5085</v>
      </c>
      <c r="C101" s="169" t="s">
        <v>2604</v>
      </c>
      <c r="D101" s="165"/>
      <c r="E101" s="166" t="s">
        <v>4404</v>
      </c>
      <c r="F101" s="233">
        <v>1</v>
      </c>
      <c r="G101" s="168" t="s">
        <v>4963</v>
      </c>
      <c r="H101" s="31"/>
      <c r="I101" s="52">
        <f t="shared" si="7"/>
        <v>2</v>
      </c>
      <c r="J101" s="96">
        <f t="shared" si="12"/>
        <v>0</v>
      </c>
      <c r="K101" s="97">
        <f t="shared" si="13"/>
        <v>0</v>
      </c>
    </row>
    <row r="102" spans="1:11" s="30" customFormat="1" ht="30" customHeight="1" x14ac:dyDescent="0.25">
      <c r="A102" s="212" t="s">
        <v>2207</v>
      </c>
      <c r="B102" s="163" t="s">
        <v>5085</v>
      </c>
      <c r="C102" s="169" t="s">
        <v>1720</v>
      </c>
      <c r="D102" s="165"/>
      <c r="E102" s="166" t="s">
        <v>4404</v>
      </c>
      <c r="F102" s="233">
        <v>1</v>
      </c>
      <c r="G102" s="168" t="s">
        <v>4963</v>
      </c>
      <c r="H102" s="31"/>
      <c r="I102" s="52">
        <f t="shared" si="7"/>
        <v>2</v>
      </c>
      <c r="J102" s="96">
        <f t="shared" si="12"/>
        <v>0</v>
      </c>
      <c r="K102" s="97">
        <f t="shared" si="13"/>
        <v>0</v>
      </c>
    </row>
    <row r="103" spans="1:11" s="30" customFormat="1" ht="30" customHeight="1" x14ac:dyDescent="0.25">
      <c r="A103" s="212" t="s">
        <v>2208</v>
      </c>
      <c r="B103" s="163" t="s">
        <v>5085</v>
      </c>
      <c r="C103" s="169" t="s">
        <v>2605</v>
      </c>
      <c r="D103" s="165"/>
      <c r="E103" s="166" t="s">
        <v>4404</v>
      </c>
      <c r="F103" s="233">
        <v>1</v>
      </c>
      <c r="G103" s="168" t="s">
        <v>4963</v>
      </c>
      <c r="H103" s="31"/>
      <c r="I103" s="52">
        <f t="shared" si="7"/>
        <v>2</v>
      </c>
      <c r="J103" s="96">
        <f t="shared" si="12"/>
        <v>0</v>
      </c>
      <c r="K103" s="97">
        <f t="shared" si="13"/>
        <v>0</v>
      </c>
    </row>
    <row r="104" spans="1:11" s="30" customFormat="1" ht="30" customHeight="1" x14ac:dyDescent="0.25">
      <c r="A104" s="212" t="s">
        <v>2209</v>
      </c>
      <c r="B104" s="163" t="s">
        <v>5085</v>
      </c>
      <c r="C104" s="169" t="s">
        <v>3332</v>
      </c>
      <c r="D104" s="165"/>
      <c r="E104" s="166" t="s">
        <v>4404</v>
      </c>
      <c r="F104" s="233">
        <v>1</v>
      </c>
      <c r="G104" s="168" t="s">
        <v>4963</v>
      </c>
      <c r="H104" s="31"/>
      <c r="I104" s="52">
        <f t="shared" si="7"/>
        <v>2</v>
      </c>
      <c r="J104" s="96">
        <f t="shared" si="12"/>
        <v>0</v>
      </c>
      <c r="K104" s="97">
        <f t="shared" si="13"/>
        <v>0</v>
      </c>
    </row>
    <row r="105" spans="1:11" s="30" customFormat="1" ht="30" customHeight="1" x14ac:dyDescent="0.25">
      <c r="A105" s="212" t="s">
        <v>2210</v>
      </c>
      <c r="B105" s="163" t="s">
        <v>5085</v>
      </c>
      <c r="C105" s="169" t="s">
        <v>3331</v>
      </c>
      <c r="D105" s="165"/>
      <c r="E105" s="166" t="s">
        <v>4404</v>
      </c>
      <c r="F105" s="233">
        <v>1</v>
      </c>
      <c r="G105" s="168" t="s">
        <v>4963</v>
      </c>
      <c r="H105" s="31"/>
      <c r="I105" s="52">
        <f t="shared" si="7"/>
        <v>2</v>
      </c>
      <c r="J105" s="96">
        <f t="shared" si="12"/>
        <v>0</v>
      </c>
      <c r="K105" s="97">
        <f t="shared" si="13"/>
        <v>0</v>
      </c>
    </row>
    <row r="106" spans="1:11" s="30" customFormat="1" ht="45" customHeight="1" x14ac:dyDescent="0.25">
      <c r="A106" s="212" t="s">
        <v>2211</v>
      </c>
      <c r="B106" s="163" t="s">
        <v>5085</v>
      </c>
      <c r="C106" s="169" t="s">
        <v>2606</v>
      </c>
      <c r="D106" s="165"/>
      <c r="E106" s="166" t="s">
        <v>4404</v>
      </c>
      <c r="F106" s="233">
        <v>1</v>
      </c>
      <c r="G106" s="168" t="s">
        <v>4963</v>
      </c>
      <c r="H106" s="31"/>
      <c r="I106" s="52">
        <f t="shared" si="7"/>
        <v>2</v>
      </c>
      <c r="J106" s="96">
        <f t="shared" si="12"/>
        <v>0</v>
      </c>
      <c r="K106" s="97">
        <f t="shared" si="13"/>
        <v>0</v>
      </c>
    </row>
    <row r="107" spans="1:11" s="30" customFormat="1" ht="45" customHeight="1" x14ac:dyDescent="0.25">
      <c r="A107" s="212" t="s">
        <v>2212</v>
      </c>
      <c r="B107" s="163" t="s">
        <v>5085</v>
      </c>
      <c r="C107" s="169" t="s">
        <v>1721</v>
      </c>
      <c r="D107" s="165"/>
      <c r="E107" s="166" t="s">
        <v>4404</v>
      </c>
      <c r="F107" s="233">
        <v>1</v>
      </c>
      <c r="G107" s="168" t="s">
        <v>4963</v>
      </c>
      <c r="H107" s="31"/>
      <c r="I107" s="52">
        <f t="shared" si="7"/>
        <v>2</v>
      </c>
      <c r="J107" s="96">
        <f t="shared" si="12"/>
        <v>0</v>
      </c>
      <c r="K107" s="97">
        <f t="shared" si="13"/>
        <v>0</v>
      </c>
    </row>
    <row r="108" spans="1:11" s="30" customFormat="1" ht="30" customHeight="1" x14ac:dyDescent="0.25">
      <c r="A108" s="212" t="s">
        <v>2213</v>
      </c>
      <c r="B108" s="163" t="s">
        <v>5085</v>
      </c>
      <c r="C108" s="164" t="s">
        <v>96</v>
      </c>
      <c r="D108" s="165"/>
      <c r="E108" s="166" t="s">
        <v>4404</v>
      </c>
      <c r="F108" s="233">
        <v>1</v>
      </c>
      <c r="G108" s="168" t="s">
        <v>4963</v>
      </c>
      <c r="H108" s="31"/>
      <c r="I108" s="52">
        <f t="shared" si="7"/>
        <v>2</v>
      </c>
      <c r="J108" s="96">
        <f t="shared" si="12"/>
        <v>0</v>
      </c>
      <c r="K108" s="97">
        <f t="shared" si="13"/>
        <v>0</v>
      </c>
    </row>
    <row r="109" spans="1:11" s="30" customFormat="1" ht="45" customHeight="1" x14ac:dyDescent="0.25">
      <c r="A109" s="212" t="s">
        <v>2214</v>
      </c>
      <c r="B109" s="163" t="s">
        <v>5085</v>
      </c>
      <c r="C109" s="164" t="s">
        <v>82</v>
      </c>
      <c r="D109" s="165"/>
      <c r="E109" s="166" t="s">
        <v>4405</v>
      </c>
      <c r="F109" s="233">
        <v>1</v>
      </c>
      <c r="G109" s="168" t="s">
        <v>4963</v>
      </c>
      <c r="H109" s="31"/>
      <c r="I109" s="52">
        <f t="shared" si="7"/>
        <v>2</v>
      </c>
      <c r="J109" s="96">
        <f t="shared" si="12"/>
        <v>0</v>
      </c>
      <c r="K109" s="97">
        <f t="shared" si="13"/>
        <v>0</v>
      </c>
    </row>
    <row r="110" spans="1:11" s="30" customFormat="1" ht="30" customHeight="1" x14ac:dyDescent="0.25">
      <c r="A110" s="212" t="s">
        <v>2215</v>
      </c>
      <c r="B110" s="163" t="s">
        <v>5085</v>
      </c>
      <c r="C110" s="164" t="s">
        <v>97</v>
      </c>
      <c r="D110" s="165"/>
      <c r="E110" s="166" t="s">
        <v>4404</v>
      </c>
      <c r="F110" s="233">
        <v>1</v>
      </c>
      <c r="G110" s="168" t="s">
        <v>4963</v>
      </c>
      <c r="H110" s="31"/>
      <c r="I110" s="52">
        <f t="shared" si="7"/>
        <v>2</v>
      </c>
      <c r="J110" s="96">
        <f t="shared" si="12"/>
        <v>0</v>
      </c>
      <c r="K110" s="97">
        <f t="shared" si="13"/>
        <v>0</v>
      </c>
    </row>
    <row r="111" spans="1:11" s="30" customFormat="1" ht="30" customHeight="1" x14ac:dyDescent="0.25">
      <c r="A111" s="212" t="s">
        <v>2216</v>
      </c>
      <c r="B111" s="163" t="s">
        <v>5085</v>
      </c>
      <c r="C111" s="164" t="s">
        <v>3762</v>
      </c>
      <c r="D111" s="165"/>
      <c r="E111" s="166" t="s">
        <v>4404</v>
      </c>
      <c r="F111" s="233">
        <v>1</v>
      </c>
      <c r="G111" s="168" t="s">
        <v>4963</v>
      </c>
      <c r="H111" s="31"/>
      <c r="I111" s="52">
        <f t="shared" si="7"/>
        <v>2</v>
      </c>
      <c r="J111" s="96">
        <f t="shared" si="12"/>
        <v>0</v>
      </c>
      <c r="K111" s="97">
        <f t="shared" si="13"/>
        <v>0</v>
      </c>
    </row>
    <row r="112" spans="1:11" s="30" customFormat="1" ht="45" customHeight="1" x14ac:dyDescent="0.25">
      <c r="A112" s="212" t="s">
        <v>2217</v>
      </c>
      <c r="B112" s="163" t="s">
        <v>5085</v>
      </c>
      <c r="C112" s="164" t="s">
        <v>3763</v>
      </c>
      <c r="D112" s="165"/>
      <c r="E112" s="166" t="s">
        <v>4404</v>
      </c>
      <c r="F112" s="233">
        <v>1</v>
      </c>
      <c r="G112" s="168" t="s">
        <v>4963</v>
      </c>
      <c r="H112" s="31"/>
      <c r="I112" s="52">
        <f t="shared" si="7"/>
        <v>2</v>
      </c>
      <c r="J112" s="96">
        <f t="shared" si="12"/>
        <v>0</v>
      </c>
      <c r="K112" s="97">
        <f t="shared" si="13"/>
        <v>0</v>
      </c>
    </row>
    <row r="113" spans="1:13" s="30" customFormat="1" ht="30" customHeight="1" x14ac:dyDescent="0.25">
      <c r="A113" s="212" t="s">
        <v>2218</v>
      </c>
      <c r="B113" s="163" t="s">
        <v>5085</v>
      </c>
      <c r="C113" s="164" t="s">
        <v>83</v>
      </c>
      <c r="D113" s="165"/>
      <c r="E113" s="166" t="s">
        <v>4404</v>
      </c>
      <c r="F113" s="233">
        <v>1</v>
      </c>
      <c r="G113" s="168" t="s">
        <v>4963</v>
      </c>
      <c r="H113" s="31"/>
      <c r="I113" s="52">
        <f t="shared" si="7"/>
        <v>2</v>
      </c>
      <c r="J113" s="96">
        <f t="shared" si="12"/>
        <v>0</v>
      </c>
      <c r="K113" s="97">
        <f t="shared" si="13"/>
        <v>0</v>
      </c>
    </row>
    <row r="114" spans="1:13" s="30" customFormat="1" ht="45" customHeight="1" x14ac:dyDescent="0.25">
      <c r="A114" s="212" t="s">
        <v>2219</v>
      </c>
      <c r="B114" s="163" t="s">
        <v>5085</v>
      </c>
      <c r="C114" s="164" t="s">
        <v>4923</v>
      </c>
      <c r="D114" s="165"/>
      <c r="E114" s="166" t="s">
        <v>4404</v>
      </c>
      <c r="F114" s="233">
        <v>1</v>
      </c>
      <c r="G114" s="168" t="s">
        <v>4963</v>
      </c>
      <c r="H114" s="31"/>
      <c r="I114" s="52">
        <f t="shared" si="7"/>
        <v>2</v>
      </c>
      <c r="J114" s="96">
        <f t="shared" si="12"/>
        <v>0</v>
      </c>
      <c r="K114" s="97">
        <f t="shared" si="13"/>
        <v>0</v>
      </c>
    </row>
    <row r="115" spans="1:13" s="30" customFormat="1" ht="45" customHeight="1" x14ac:dyDescent="0.25">
      <c r="A115" s="212" t="s">
        <v>2220</v>
      </c>
      <c r="B115" s="163" t="s">
        <v>5085</v>
      </c>
      <c r="C115" s="169" t="s">
        <v>1722</v>
      </c>
      <c r="D115" s="165"/>
      <c r="E115" s="166" t="s">
        <v>4404</v>
      </c>
      <c r="F115" s="233">
        <v>1</v>
      </c>
      <c r="G115" s="168" t="s">
        <v>4963</v>
      </c>
      <c r="H115" s="31"/>
      <c r="I115" s="52">
        <f t="shared" si="7"/>
        <v>2</v>
      </c>
      <c r="J115" s="96">
        <f t="shared" si="12"/>
        <v>0</v>
      </c>
      <c r="K115" s="97">
        <f t="shared" si="13"/>
        <v>0</v>
      </c>
    </row>
    <row r="116" spans="1:13" s="30" customFormat="1" ht="30" customHeight="1" x14ac:dyDescent="0.25">
      <c r="A116" s="212" t="s">
        <v>2221</v>
      </c>
      <c r="B116" s="163" t="s">
        <v>5085</v>
      </c>
      <c r="C116" s="169" t="s">
        <v>1723</v>
      </c>
      <c r="D116" s="165"/>
      <c r="E116" s="166" t="s">
        <v>4405</v>
      </c>
      <c r="F116" s="233">
        <v>1</v>
      </c>
      <c r="G116" s="168" t="s">
        <v>4963</v>
      </c>
      <c r="H116" s="31"/>
      <c r="I116" s="52">
        <f t="shared" si="7"/>
        <v>2</v>
      </c>
      <c r="J116" s="96">
        <f t="shared" si="12"/>
        <v>0</v>
      </c>
      <c r="K116" s="97">
        <f t="shared" si="13"/>
        <v>0</v>
      </c>
    </row>
    <row r="117" spans="1:13" s="30" customFormat="1" ht="30" customHeight="1" x14ac:dyDescent="0.25">
      <c r="A117" s="212" t="s">
        <v>2222</v>
      </c>
      <c r="B117" s="163" t="s">
        <v>5085</v>
      </c>
      <c r="C117" s="169" t="s">
        <v>1724</v>
      </c>
      <c r="D117" s="165"/>
      <c r="E117" s="166" t="s">
        <v>4405</v>
      </c>
      <c r="F117" s="233">
        <v>1</v>
      </c>
      <c r="G117" s="168" t="s">
        <v>4963</v>
      </c>
      <c r="H117" s="31"/>
      <c r="I117" s="52">
        <f t="shared" si="7"/>
        <v>2</v>
      </c>
      <c r="J117" s="96">
        <f t="shared" si="12"/>
        <v>0</v>
      </c>
      <c r="K117" s="97">
        <f t="shared" si="13"/>
        <v>0</v>
      </c>
    </row>
    <row r="118" spans="1:13" s="30" customFormat="1" ht="30" customHeight="1" x14ac:dyDescent="0.25">
      <c r="A118" s="212" t="s">
        <v>2223</v>
      </c>
      <c r="B118" s="163" t="s">
        <v>5085</v>
      </c>
      <c r="C118" s="244" t="s">
        <v>1684</v>
      </c>
      <c r="D118" s="209"/>
      <c r="E118" s="166" t="s">
        <v>4405</v>
      </c>
      <c r="F118" s="233">
        <v>1</v>
      </c>
      <c r="G118" s="168" t="s">
        <v>4963</v>
      </c>
      <c r="H118" s="31"/>
      <c r="I118" s="52">
        <f t="shared" si="7"/>
        <v>2</v>
      </c>
      <c r="J118" s="96">
        <f t="shared" si="12"/>
        <v>0</v>
      </c>
      <c r="K118" s="97">
        <f t="shared" si="13"/>
        <v>0</v>
      </c>
    </row>
    <row r="119" spans="1:13" s="30" customFormat="1" ht="15" customHeight="1" x14ac:dyDescent="0.25">
      <c r="A119" s="186"/>
      <c r="B119" s="187"/>
      <c r="C119" s="235" t="s">
        <v>4997</v>
      </c>
      <c r="D119" s="188"/>
      <c r="E119" s="175"/>
      <c r="F119" s="176"/>
      <c r="G119" s="253"/>
      <c r="H119" s="31"/>
      <c r="I119" s="52"/>
      <c r="J119" s="96"/>
      <c r="K119" s="97"/>
    </row>
    <row r="120" spans="1:13" s="27" customFormat="1" ht="30" customHeight="1" x14ac:dyDescent="0.25">
      <c r="A120" s="212" t="s">
        <v>2224</v>
      </c>
      <c r="B120" s="163" t="s">
        <v>3041</v>
      </c>
      <c r="C120" s="295" t="s">
        <v>1480</v>
      </c>
      <c r="D120" s="296"/>
      <c r="E120" s="166" t="s">
        <v>4405</v>
      </c>
      <c r="F120" s="233">
        <v>1</v>
      </c>
      <c r="G120" s="168" t="s">
        <v>4963</v>
      </c>
      <c r="H120" s="31"/>
      <c r="I120" s="52">
        <f t="shared" si="7"/>
        <v>1</v>
      </c>
      <c r="J120" s="96">
        <f t="shared" ref="J120:J154" si="14">VLOOKUP(G120,AvailabilityData,2,FALSE)</f>
        <v>0</v>
      </c>
      <c r="K120" s="97">
        <f t="shared" ref="K120:K154" si="15">I120*J120</f>
        <v>0</v>
      </c>
      <c r="M120" s="31"/>
    </row>
    <row r="121" spans="1:13" s="27" customFormat="1" ht="30" customHeight="1" x14ac:dyDescent="0.25">
      <c r="A121" s="212" t="s">
        <v>2225</v>
      </c>
      <c r="B121" s="163" t="s">
        <v>5085</v>
      </c>
      <c r="C121" s="297" t="s">
        <v>4924</v>
      </c>
      <c r="D121" s="296"/>
      <c r="E121" s="166" t="s">
        <v>4404</v>
      </c>
      <c r="F121" s="233">
        <v>1</v>
      </c>
      <c r="G121" s="168" t="s">
        <v>4963</v>
      </c>
      <c r="H121" s="31"/>
      <c r="I121" s="52">
        <f t="shared" si="7"/>
        <v>2</v>
      </c>
      <c r="J121" s="96">
        <f t="shared" si="14"/>
        <v>0</v>
      </c>
      <c r="K121" s="97">
        <f t="shared" si="15"/>
        <v>0</v>
      </c>
      <c r="M121" s="31"/>
    </row>
    <row r="122" spans="1:13" s="27" customFormat="1" ht="30" customHeight="1" x14ac:dyDescent="0.25">
      <c r="A122" s="212" t="s">
        <v>2226</v>
      </c>
      <c r="B122" s="163" t="s">
        <v>3041</v>
      </c>
      <c r="C122" s="297" t="s">
        <v>1481</v>
      </c>
      <c r="D122" s="296"/>
      <c r="E122" s="166" t="s">
        <v>4405</v>
      </c>
      <c r="F122" s="233">
        <v>1</v>
      </c>
      <c r="G122" s="168" t="s">
        <v>4963</v>
      </c>
      <c r="H122" s="31"/>
      <c r="I122" s="52">
        <f t="shared" si="7"/>
        <v>1</v>
      </c>
      <c r="J122" s="96">
        <f t="shared" si="14"/>
        <v>0</v>
      </c>
      <c r="K122" s="97">
        <f t="shared" si="15"/>
        <v>0</v>
      </c>
      <c r="M122" s="31"/>
    </row>
    <row r="123" spans="1:13" s="27" customFormat="1" ht="30" customHeight="1" x14ac:dyDescent="0.25">
      <c r="A123" s="212" t="s">
        <v>2227</v>
      </c>
      <c r="B123" s="163" t="s">
        <v>5085</v>
      </c>
      <c r="C123" s="297" t="s">
        <v>1482</v>
      </c>
      <c r="D123" s="296"/>
      <c r="E123" s="166" t="s">
        <v>4404</v>
      </c>
      <c r="F123" s="233">
        <v>1</v>
      </c>
      <c r="G123" s="168" t="s">
        <v>4963</v>
      </c>
      <c r="H123" s="31"/>
      <c r="I123" s="52">
        <f t="shared" si="7"/>
        <v>2</v>
      </c>
      <c r="J123" s="96">
        <f t="shared" si="14"/>
        <v>0</v>
      </c>
      <c r="K123" s="97">
        <f t="shared" si="15"/>
        <v>0</v>
      </c>
      <c r="M123" s="31"/>
    </row>
    <row r="124" spans="1:13" s="27" customFormat="1" ht="30" customHeight="1" x14ac:dyDescent="0.25">
      <c r="A124" s="212" t="s">
        <v>2228</v>
      </c>
      <c r="B124" s="163" t="s">
        <v>5085</v>
      </c>
      <c r="C124" s="297" t="s">
        <v>29</v>
      </c>
      <c r="D124" s="296"/>
      <c r="E124" s="166" t="s">
        <v>4405</v>
      </c>
      <c r="F124" s="233">
        <v>1</v>
      </c>
      <c r="G124" s="168" t="s">
        <v>4963</v>
      </c>
      <c r="H124" s="31"/>
      <c r="I124" s="52">
        <f t="shared" si="7"/>
        <v>2</v>
      </c>
      <c r="J124" s="96">
        <f t="shared" si="14"/>
        <v>0</v>
      </c>
      <c r="K124" s="97">
        <f t="shared" si="15"/>
        <v>0</v>
      </c>
      <c r="M124" s="31"/>
    </row>
    <row r="125" spans="1:13" s="27" customFormat="1" ht="30" customHeight="1" x14ac:dyDescent="0.25">
      <c r="A125" s="212" t="s">
        <v>2229</v>
      </c>
      <c r="B125" s="163" t="s">
        <v>3041</v>
      </c>
      <c r="C125" s="297" t="s">
        <v>1422</v>
      </c>
      <c r="D125" s="298"/>
      <c r="E125" s="166" t="s">
        <v>4405</v>
      </c>
      <c r="F125" s="233">
        <v>1</v>
      </c>
      <c r="G125" s="168" t="s">
        <v>4963</v>
      </c>
      <c r="H125" s="31"/>
      <c r="I125" s="52">
        <f t="shared" si="7"/>
        <v>1</v>
      </c>
      <c r="J125" s="96">
        <f t="shared" si="14"/>
        <v>0</v>
      </c>
      <c r="K125" s="97">
        <f t="shared" si="15"/>
        <v>0</v>
      </c>
      <c r="M125" s="31"/>
    </row>
    <row r="126" spans="1:13" s="27" customFormat="1" ht="30" customHeight="1" x14ac:dyDescent="0.25">
      <c r="A126" s="212" t="s">
        <v>2230</v>
      </c>
      <c r="B126" s="163" t="s">
        <v>3041</v>
      </c>
      <c r="C126" s="183" t="s">
        <v>3896</v>
      </c>
      <c r="D126" s="298"/>
      <c r="E126" s="166" t="s">
        <v>4405</v>
      </c>
      <c r="F126" s="233">
        <v>1</v>
      </c>
      <c r="G126" s="168" t="s">
        <v>4963</v>
      </c>
      <c r="H126" s="31"/>
      <c r="I126" s="52">
        <f t="shared" si="7"/>
        <v>1</v>
      </c>
      <c r="J126" s="96">
        <f t="shared" si="14"/>
        <v>0</v>
      </c>
      <c r="K126" s="97">
        <f t="shared" si="15"/>
        <v>0</v>
      </c>
      <c r="M126" s="31"/>
    </row>
    <row r="127" spans="1:13" s="27" customFormat="1" ht="30" customHeight="1" x14ac:dyDescent="0.25">
      <c r="A127" s="212" t="s">
        <v>2231</v>
      </c>
      <c r="B127" s="163" t="s">
        <v>3041</v>
      </c>
      <c r="C127" s="297" t="s">
        <v>3998</v>
      </c>
      <c r="D127" s="298"/>
      <c r="E127" s="166" t="s">
        <v>4405</v>
      </c>
      <c r="F127" s="233">
        <v>1</v>
      </c>
      <c r="G127" s="168" t="s">
        <v>4963</v>
      </c>
      <c r="H127" s="31"/>
      <c r="I127" s="52">
        <f t="shared" si="7"/>
        <v>1</v>
      </c>
      <c r="J127" s="96">
        <f t="shared" si="14"/>
        <v>0</v>
      </c>
      <c r="K127" s="97">
        <f t="shared" si="15"/>
        <v>0</v>
      </c>
      <c r="M127" s="31"/>
    </row>
    <row r="128" spans="1:13" s="27" customFormat="1" ht="38.25" x14ac:dyDescent="0.25">
      <c r="A128" s="212" t="s">
        <v>2232</v>
      </c>
      <c r="B128" s="163" t="s">
        <v>5085</v>
      </c>
      <c r="C128" s="297" t="s">
        <v>3869</v>
      </c>
      <c r="D128" s="299"/>
      <c r="E128" s="166" t="s">
        <v>4405</v>
      </c>
      <c r="F128" s="233">
        <v>1</v>
      </c>
      <c r="G128" s="168" t="s">
        <v>4963</v>
      </c>
      <c r="H128" s="31"/>
      <c r="I128" s="52">
        <f t="shared" si="7"/>
        <v>2</v>
      </c>
      <c r="J128" s="96">
        <f t="shared" si="14"/>
        <v>0</v>
      </c>
      <c r="K128" s="97">
        <f t="shared" si="15"/>
        <v>0</v>
      </c>
      <c r="M128" s="31"/>
    </row>
    <row r="129" spans="1:13" s="27" customFormat="1" ht="42.75" customHeight="1" x14ac:dyDescent="0.25">
      <c r="A129" s="212" t="s">
        <v>2233</v>
      </c>
      <c r="B129" s="163" t="s">
        <v>5085</v>
      </c>
      <c r="C129" s="300" t="s">
        <v>3158</v>
      </c>
      <c r="D129" s="301"/>
      <c r="E129" s="166" t="s">
        <v>4404</v>
      </c>
      <c r="F129" s="233">
        <v>1</v>
      </c>
      <c r="G129" s="168" t="s">
        <v>4963</v>
      </c>
      <c r="H129" s="31"/>
      <c r="I129" s="52">
        <f t="shared" si="7"/>
        <v>2</v>
      </c>
      <c r="J129" s="96">
        <f t="shared" si="14"/>
        <v>0</v>
      </c>
      <c r="K129" s="97">
        <f t="shared" si="15"/>
        <v>0</v>
      </c>
      <c r="M129" s="31"/>
    </row>
    <row r="130" spans="1:13" s="27" customFormat="1" ht="45" customHeight="1" x14ac:dyDescent="0.25">
      <c r="A130" s="212" t="s">
        <v>2234</v>
      </c>
      <c r="B130" s="163" t="s">
        <v>3041</v>
      </c>
      <c r="C130" s="300" t="s">
        <v>3051</v>
      </c>
      <c r="D130" s="302"/>
      <c r="E130" s="166" t="s">
        <v>4404</v>
      </c>
      <c r="F130" s="233">
        <v>1</v>
      </c>
      <c r="G130" s="168" t="s">
        <v>4963</v>
      </c>
      <c r="H130" s="31"/>
      <c r="I130" s="52">
        <f t="shared" si="7"/>
        <v>1</v>
      </c>
      <c r="J130" s="96">
        <f t="shared" si="14"/>
        <v>0</v>
      </c>
      <c r="K130" s="97">
        <f t="shared" si="15"/>
        <v>0</v>
      </c>
      <c r="M130" s="31"/>
    </row>
    <row r="131" spans="1:13" s="27" customFormat="1" ht="30" customHeight="1" x14ac:dyDescent="0.25">
      <c r="A131" s="212" t="s">
        <v>2235</v>
      </c>
      <c r="B131" s="163" t="s">
        <v>5085</v>
      </c>
      <c r="C131" s="303" t="s">
        <v>556</v>
      </c>
      <c r="D131" s="304"/>
      <c r="E131" s="166" t="s">
        <v>4404</v>
      </c>
      <c r="F131" s="233">
        <v>1</v>
      </c>
      <c r="G131" s="168" t="s">
        <v>4963</v>
      </c>
      <c r="H131" s="31"/>
      <c r="I131" s="52">
        <f t="shared" si="7"/>
        <v>2</v>
      </c>
      <c r="J131" s="96">
        <f t="shared" si="14"/>
        <v>0</v>
      </c>
      <c r="K131" s="97">
        <f t="shared" si="15"/>
        <v>0</v>
      </c>
      <c r="M131" s="31"/>
    </row>
    <row r="132" spans="1:13" s="27" customFormat="1" ht="30" customHeight="1" x14ac:dyDescent="0.25">
      <c r="A132" s="212" t="s">
        <v>2236</v>
      </c>
      <c r="B132" s="163" t="s">
        <v>5085</v>
      </c>
      <c r="C132" s="303" t="s">
        <v>564</v>
      </c>
      <c r="D132" s="304"/>
      <c r="E132" s="166" t="s">
        <v>4404</v>
      </c>
      <c r="F132" s="233">
        <v>1</v>
      </c>
      <c r="G132" s="168" t="s">
        <v>4963</v>
      </c>
      <c r="H132" s="31"/>
      <c r="I132" s="52">
        <f t="shared" si="7"/>
        <v>2</v>
      </c>
      <c r="J132" s="96">
        <f t="shared" si="14"/>
        <v>0</v>
      </c>
      <c r="K132" s="97">
        <f t="shared" si="15"/>
        <v>0</v>
      </c>
      <c r="M132" s="31"/>
    </row>
    <row r="133" spans="1:13" s="27" customFormat="1" ht="30" customHeight="1" x14ac:dyDescent="0.25">
      <c r="A133" s="212" t="s">
        <v>2237</v>
      </c>
      <c r="B133" s="163" t="s">
        <v>5085</v>
      </c>
      <c r="C133" s="214" t="s">
        <v>1725</v>
      </c>
      <c r="D133" s="190"/>
      <c r="E133" s="166" t="s">
        <v>4404</v>
      </c>
      <c r="F133" s="233">
        <v>1</v>
      </c>
      <c r="G133" s="168" t="s">
        <v>4963</v>
      </c>
      <c r="H133" s="31"/>
      <c r="I133" s="52">
        <f t="shared" ref="I133:I196" si="16">IF(NOT(ISBLANK($B133)),VLOOKUP($B133,specdata,2,FALSE),"")</f>
        <v>2</v>
      </c>
      <c r="J133" s="96">
        <f t="shared" si="14"/>
        <v>0</v>
      </c>
      <c r="K133" s="97">
        <f t="shared" si="15"/>
        <v>0</v>
      </c>
      <c r="M133" s="31"/>
    </row>
    <row r="134" spans="1:13" s="27" customFormat="1" ht="30" customHeight="1" x14ac:dyDescent="0.25">
      <c r="A134" s="212" t="s">
        <v>2238</v>
      </c>
      <c r="B134" s="163" t="s">
        <v>5085</v>
      </c>
      <c r="C134" s="214" t="s">
        <v>1423</v>
      </c>
      <c r="D134" s="190"/>
      <c r="E134" s="166" t="s">
        <v>4404</v>
      </c>
      <c r="F134" s="233">
        <v>1</v>
      </c>
      <c r="G134" s="168" t="s">
        <v>4963</v>
      </c>
      <c r="H134" s="31"/>
      <c r="I134" s="52">
        <f t="shared" si="16"/>
        <v>2</v>
      </c>
      <c r="J134" s="96">
        <f t="shared" si="14"/>
        <v>0</v>
      </c>
      <c r="K134" s="97">
        <f t="shared" si="15"/>
        <v>0</v>
      </c>
      <c r="M134" s="31"/>
    </row>
    <row r="135" spans="1:13" s="27" customFormat="1" ht="30" customHeight="1" x14ac:dyDescent="0.25">
      <c r="A135" s="212" t="s">
        <v>2239</v>
      </c>
      <c r="B135" s="163" t="s">
        <v>5085</v>
      </c>
      <c r="C135" s="189" t="s">
        <v>4157</v>
      </c>
      <c r="D135" s="190"/>
      <c r="E135" s="166" t="s">
        <v>4404</v>
      </c>
      <c r="F135" s="233"/>
      <c r="G135" s="168" t="s">
        <v>4963</v>
      </c>
      <c r="H135" s="31"/>
      <c r="I135" s="52">
        <f t="shared" si="16"/>
        <v>2</v>
      </c>
      <c r="J135" s="96">
        <f t="shared" si="14"/>
        <v>0</v>
      </c>
      <c r="K135" s="97">
        <f t="shared" si="15"/>
        <v>0</v>
      </c>
      <c r="M135" s="31"/>
    </row>
    <row r="136" spans="1:13" s="27" customFormat="1" ht="30" customHeight="1" x14ac:dyDescent="0.25">
      <c r="A136" s="212" t="s">
        <v>2240</v>
      </c>
      <c r="B136" s="163" t="s">
        <v>5085</v>
      </c>
      <c r="C136" s="189" t="s">
        <v>1424</v>
      </c>
      <c r="D136" s="190"/>
      <c r="E136" s="166" t="s">
        <v>4404</v>
      </c>
      <c r="F136" s="233">
        <v>1</v>
      </c>
      <c r="G136" s="168" t="s">
        <v>4963</v>
      </c>
      <c r="H136" s="31"/>
      <c r="I136" s="52">
        <f t="shared" si="16"/>
        <v>2</v>
      </c>
      <c r="J136" s="96">
        <f t="shared" si="14"/>
        <v>0</v>
      </c>
      <c r="K136" s="97">
        <f t="shared" si="15"/>
        <v>0</v>
      </c>
      <c r="M136" s="31"/>
    </row>
    <row r="137" spans="1:13" s="27" customFormat="1" ht="30" customHeight="1" x14ac:dyDescent="0.25">
      <c r="A137" s="212" t="s">
        <v>2241</v>
      </c>
      <c r="B137" s="163" t="s">
        <v>5085</v>
      </c>
      <c r="C137" s="305" t="s">
        <v>1425</v>
      </c>
      <c r="D137" s="304"/>
      <c r="E137" s="166" t="s">
        <v>4404</v>
      </c>
      <c r="F137" s="233">
        <v>1</v>
      </c>
      <c r="G137" s="168" t="s">
        <v>4963</v>
      </c>
      <c r="H137" s="31"/>
      <c r="I137" s="52">
        <f t="shared" si="16"/>
        <v>2</v>
      </c>
      <c r="J137" s="96">
        <f t="shared" si="14"/>
        <v>0</v>
      </c>
      <c r="K137" s="97">
        <f t="shared" si="15"/>
        <v>0</v>
      </c>
      <c r="M137" s="31"/>
    </row>
    <row r="138" spans="1:13" s="27" customFormat="1" ht="30" customHeight="1" x14ac:dyDescent="0.25">
      <c r="A138" s="212" t="s">
        <v>2242</v>
      </c>
      <c r="B138" s="163" t="s">
        <v>5085</v>
      </c>
      <c r="C138" s="189" t="s">
        <v>1426</v>
      </c>
      <c r="D138" s="190"/>
      <c r="E138" s="166" t="s">
        <v>4404</v>
      </c>
      <c r="F138" s="233">
        <v>1</v>
      </c>
      <c r="G138" s="168" t="s">
        <v>4963</v>
      </c>
      <c r="H138" s="31"/>
      <c r="I138" s="52">
        <f t="shared" si="16"/>
        <v>2</v>
      </c>
      <c r="J138" s="96">
        <f t="shared" si="14"/>
        <v>0</v>
      </c>
      <c r="K138" s="97">
        <f t="shared" si="15"/>
        <v>0</v>
      </c>
      <c r="M138" s="31"/>
    </row>
    <row r="139" spans="1:13" s="27" customFormat="1" ht="30" customHeight="1" x14ac:dyDescent="0.25">
      <c r="A139" s="212" t="s">
        <v>2243</v>
      </c>
      <c r="B139" s="163" t="s">
        <v>5085</v>
      </c>
      <c r="C139" s="189" t="s">
        <v>3333</v>
      </c>
      <c r="D139" s="190"/>
      <c r="E139" s="166" t="s">
        <v>4404</v>
      </c>
      <c r="F139" s="233">
        <v>1</v>
      </c>
      <c r="G139" s="168" t="s">
        <v>4963</v>
      </c>
      <c r="H139" s="31"/>
      <c r="I139" s="52">
        <f t="shared" si="16"/>
        <v>2</v>
      </c>
      <c r="J139" s="96">
        <f t="shared" si="14"/>
        <v>0</v>
      </c>
      <c r="K139" s="97">
        <f t="shared" si="15"/>
        <v>0</v>
      </c>
      <c r="M139" s="31"/>
    </row>
    <row r="140" spans="1:13" s="30" customFormat="1" ht="30" customHeight="1" x14ac:dyDescent="0.25">
      <c r="A140" s="212" t="s">
        <v>2244</v>
      </c>
      <c r="B140" s="163" t="s">
        <v>3041</v>
      </c>
      <c r="C140" s="169" t="s">
        <v>1726</v>
      </c>
      <c r="D140" s="165"/>
      <c r="E140" s="166" t="s">
        <v>4405</v>
      </c>
      <c r="F140" s="233">
        <v>1</v>
      </c>
      <c r="G140" s="168" t="s">
        <v>4963</v>
      </c>
      <c r="H140" s="31"/>
      <c r="I140" s="52">
        <f t="shared" si="16"/>
        <v>1</v>
      </c>
      <c r="J140" s="96">
        <f t="shared" si="14"/>
        <v>0</v>
      </c>
      <c r="K140" s="97">
        <f t="shared" si="15"/>
        <v>0</v>
      </c>
    </row>
    <row r="141" spans="1:13" s="27" customFormat="1" ht="30" customHeight="1" x14ac:dyDescent="0.25">
      <c r="A141" s="212" t="s">
        <v>2245</v>
      </c>
      <c r="B141" s="163" t="s">
        <v>3041</v>
      </c>
      <c r="C141" s="189" t="s">
        <v>1427</v>
      </c>
      <c r="D141" s="190"/>
      <c r="E141" s="166" t="s">
        <v>4405</v>
      </c>
      <c r="F141" s="233">
        <v>1</v>
      </c>
      <c r="G141" s="168" t="s">
        <v>4963</v>
      </c>
      <c r="H141" s="31"/>
      <c r="I141" s="52">
        <f t="shared" si="16"/>
        <v>1</v>
      </c>
      <c r="J141" s="96">
        <f t="shared" si="14"/>
        <v>0</v>
      </c>
      <c r="K141" s="97">
        <f t="shared" si="15"/>
        <v>0</v>
      </c>
      <c r="M141" s="31"/>
    </row>
    <row r="142" spans="1:13" s="27" customFormat="1" ht="30" customHeight="1" x14ac:dyDescent="0.25">
      <c r="A142" s="212" t="s">
        <v>2246</v>
      </c>
      <c r="B142" s="163" t="s">
        <v>5085</v>
      </c>
      <c r="C142" s="189" t="s">
        <v>1428</v>
      </c>
      <c r="D142" s="306"/>
      <c r="E142" s="166" t="s">
        <v>4404</v>
      </c>
      <c r="F142" s="233">
        <v>1</v>
      </c>
      <c r="G142" s="168" t="s">
        <v>4963</v>
      </c>
      <c r="H142" s="31"/>
      <c r="I142" s="52">
        <f t="shared" si="16"/>
        <v>2</v>
      </c>
      <c r="J142" s="96">
        <f t="shared" si="14"/>
        <v>0</v>
      </c>
      <c r="K142" s="97">
        <f t="shared" si="15"/>
        <v>0</v>
      </c>
      <c r="M142" s="31"/>
    </row>
    <row r="143" spans="1:13" s="27" customFormat="1" ht="30" customHeight="1" x14ac:dyDescent="0.25">
      <c r="A143" s="212" t="s">
        <v>3732</v>
      </c>
      <c r="B143" s="163" t="s">
        <v>3041</v>
      </c>
      <c r="C143" s="189" t="s">
        <v>2810</v>
      </c>
      <c r="D143" s="306"/>
      <c r="E143" s="166" t="s">
        <v>4405</v>
      </c>
      <c r="F143" s="233">
        <v>1</v>
      </c>
      <c r="G143" s="168" t="s">
        <v>4963</v>
      </c>
      <c r="H143" s="31"/>
      <c r="I143" s="52">
        <f t="shared" si="16"/>
        <v>1</v>
      </c>
      <c r="J143" s="96">
        <f t="shared" si="14"/>
        <v>0</v>
      </c>
      <c r="K143" s="97">
        <f t="shared" si="15"/>
        <v>0</v>
      </c>
      <c r="M143" s="31"/>
    </row>
    <row r="144" spans="1:13" s="27" customFormat="1" ht="47.25" customHeight="1" x14ac:dyDescent="0.25">
      <c r="A144" s="212" t="s">
        <v>2247</v>
      </c>
      <c r="B144" s="163" t="s">
        <v>3041</v>
      </c>
      <c r="C144" s="305" t="s">
        <v>1468</v>
      </c>
      <c r="D144" s="307"/>
      <c r="E144" s="166"/>
      <c r="F144" s="233">
        <v>1</v>
      </c>
      <c r="G144" s="168" t="s">
        <v>4963</v>
      </c>
      <c r="H144" s="31"/>
      <c r="I144" s="52">
        <f t="shared" si="16"/>
        <v>1</v>
      </c>
      <c r="J144" s="96">
        <f t="shared" si="14"/>
        <v>0</v>
      </c>
      <c r="K144" s="97">
        <f t="shared" si="15"/>
        <v>0</v>
      </c>
      <c r="M144" s="31"/>
    </row>
    <row r="145" spans="1:13" s="27" customFormat="1" ht="30" customHeight="1" x14ac:dyDescent="0.25">
      <c r="A145" s="212" t="s">
        <v>2248</v>
      </c>
      <c r="B145" s="163" t="s">
        <v>5085</v>
      </c>
      <c r="C145" s="305" t="s">
        <v>1429</v>
      </c>
      <c r="D145" s="304"/>
      <c r="E145" s="166" t="s">
        <v>4404</v>
      </c>
      <c r="F145" s="233">
        <v>1</v>
      </c>
      <c r="G145" s="168" t="s">
        <v>4963</v>
      </c>
      <c r="H145" s="31"/>
      <c r="I145" s="52">
        <f t="shared" si="16"/>
        <v>2</v>
      </c>
      <c r="J145" s="96">
        <f t="shared" si="14"/>
        <v>0</v>
      </c>
      <c r="K145" s="97">
        <f t="shared" si="15"/>
        <v>0</v>
      </c>
      <c r="M145" s="31"/>
    </row>
    <row r="146" spans="1:13" s="27" customFormat="1" ht="30" customHeight="1" x14ac:dyDescent="0.25">
      <c r="A146" s="212" t="s">
        <v>2249</v>
      </c>
      <c r="B146" s="163" t="s">
        <v>5085</v>
      </c>
      <c r="C146" s="305" t="s">
        <v>4852</v>
      </c>
      <c r="D146" s="304"/>
      <c r="E146" s="166" t="s">
        <v>4404</v>
      </c>
      <c r="F146" s="233"/>
      <c r="G146" s="168" t="s">
        <v>4963</v>
      </c>
      <c r="H146" s="31"/>
      <c r="I146" s="52">
        <f t="shared" si="16"/>
        <v>2</v>
      </c>
      <c r="J146" s="96">
        <f t="shared" si="14"/>
        <v>0</v>
      </c>
      <c r="K146" s="97">
        <f t="shared" si="15"/>
        <v>0</v>
      </c>
      <c r="M146" s="31"/>
    </row>
    <row r="147" spans="1:13" s="31" customFormat="1" ht="30" customHeight="1" x14ac:dyDescent="0.25">
      <c r="A147" s="212" t="s">
        <v>2250</v>
      </c>
      <c r="B147" s="163" t="s">
        <v>5085</v>
      </c>
      <c r="C147" s="189" t="s">
        <v>557</v>
      </c>
      <c r="D147" s="190"/>
      <c r="E147" s="166"/>
      <c r="F147" s="233">
        <v>1</v>
      </c>
      <c r="G147" s="168" t="s">
        <v>4963</v>
      </c>
      <c r="I147" s="52">
        <f t="shared" si="16"/>
        <v>2</v>
      </c>
      <c r="J147" s="96">
        <f t="shared" si="14"/>
        <v>0</v>
      </c>
      <c r="K147" s="97">
        <f t="shared" si="15"/>
        <v>0</v>
      </c>
    </row>
    <row r="148" spans="1:13" s="31" customFormat="1" ht="30" customHeight="1" x14ac:dyDescent="0.25">
      <c r="A148" s="212" t="s">
        <v>2251</v>
      </c>
      <c r="B148" s="163" t="s">
        <v>5085</v>
      </c>
      <c r="C148" s="189" t="s">
        <v>1430</v>
      </c>
      <c r="D148" s="190"/>
      <c r="E148" s="166"/>
      <c r="F148" s="233">
        <v>1</v>
      </c>
      <c r="G148" s="168" t="s">
        <v>4963</v>
      </c>
      <c r="I148" s="52">
        <f t="shared" si="16"/>
        <v>2</v>
      </c>
      <c r="J148" s="96">
        <f t="shared" si="14"/>
        <v>0</v>
      </c>
      <c r="K148" s="97">
        <f t="shared" si="15"/>
        <v>0</v>
      </c>
    </row>
    <row r="149" spans="1:13" s="27" customFormat="1" ht="30" customHeight="1" x14ac:dyDescent="0.25">
      <c r="A149" s="212" t="s">
        <v>2252</v>
      </c>
      <c r="B149" s="163" t="s">
        <v>5085</v>
      </c>
      <c r="C149" s="305" t="s">
        <v>1431</v>
      </c>
      <c r="D149" s="304"/>
      <c r="E149" s="166" t="s">
        <v>4405</v>
      </c>
      <c r="F149" s="233">
        <v>1</v>
      </c>
      <c r="G149" s="168" t="s">
        <v>4963</v>
      </c>
      <c r="H149" s="31"/>
      <c r="I149" s="52">
        <f t="shared" si="16"/>
        <v>2</v>
      </c>
      <c r="J149" s="96">
        <f t="shared" si="14"/>
        <v>0</v>
      </c>
      <c r="K149" s="97">
        <f t="shared" si="15"/>
        <v>0</v>
      </c>
      <c r="M149" s="31"/>
    </row>
    <row r="150" spans="1:13" s="27" customFormat="1" ht="30" customHeight="1" x14ac:dyDescent="0.25">
      <c r="A150" s="212" t="s">
        <v>2253</v>
      </c>
      <c r="B150" s="163" t="s">
        <v>5085</v>
      </c>
      <c r="C150" s="305" t="s">
        <v>3334</v>
      </c>
      <c r="D150" s="304"/>
      <c r="E150" s="166" t="s">
        <v>4405</v>
      </c>
      <c r="F150" s="233">
        <v>1</v>
      </c>
      <c r="G150" s="168" t="s">
        <v>4963</v>
      </c>
      <c r="H150" s="31"/>
      <c r="I150" s="52">
        <f t="shared" si="16"/>
        <v>2</v>
      </c>
      <c r="J150" s="96">
        <f t="shared" si="14"/>
        <v>0</v>
      </c>
      <c r="K150" s="97">
        <f t="shared" si="15"/>
        <v>0</v>
      </c>
      <c r="M150" s="31"/>
    </row>
    <row r="151" spans="1:13" s="27" customFormat="1" ht="30" customHeight="1" x14ac:dyDescent="0.25">
      <c r="A151" s="212" t="s">
        <v>2254</v>
      </c>
      <c r="B151" s="163" t="s">
        <v>3041</v>
      </c>
      <c r="C151" s="305" t="s">
        <v>4937</v>
      </c>
      <c r="D151" s="304"/>
      <c r="E151" s="166"/>
      <c r="F151" s="233">
        <v>1</v>
      </c>
      <c r="G151" s="168" t="s">
        <v>4963</v>
      </c>
      <c r="H151" s="31"/>
      <c r="I151" s="52">
        <f t="shared" si="16"/>
        <v>1</v>
      </c>
      <c r="J151" s="96">
        <f t="shared" si="14"/>
        <v>0</v>
      </c>
      <c r="K151" s="97">
        <f t="shared" si="15"/>
        <v>0</v>
      </c>
      <c r="M151" s="31"/>
    </row>
    <row r="152" spans="1:13" s="27" customFormat="1" ht="30" customHeight="1" x14ac:dyDescent="0.25">
      <c r="A152" s="212" t="s">
        <v>2255</v>
      </c>
      <c r="B152" s="163" t="s">
        <v>3041</v>
      </c>
      <c r="C152" s="305" t="s">
        <v>3335</v>
      </c>
      <c r="D152" s="304"/>
      <c r="E152" s="166" t="s">
        <v>4405</v>
      </c>
      <c r="F152" s="233">
        <v>1</v>
      </c>
      <c r="G152" s="168" t="s">
        <v>4963</v>
      </c>
      <c r="H152" s="31"/>
      <c r="I152" s="52">
        <f t="shared" si="16"/>
        <v>1</v>
      </c>
      <c r="J152" s="96">
        <f t="shared" si="14"/>
        <v>0</v>
      </c>
      <c r="K152" s="97">
        <f t="shared" si="15"/>
        <v>0</v>
      </c>
      <c r="M152" s="31"/>
    </row>
    <row r="153" spans="1:13" s="27" customFormat="1" ht="30" customHeight="1" x14ac:dyDescent="0.25">
      <c r="A153" s="212" t="s">
        <v>2256</v>
      </c>
      <c r="B153" s="163" t="s">
        <v>5085</v>
      </c>
      <c r="C153" s="189" t="s">
        <v>4430</v>
      </c>
      <c r="D153" s="190"/>
      <c r="E153" s="166" t="s">
        <v>4404</v>
      </c>
      <c r="F153" s="233">
        <v>1</v>
      </c>
      <c r="G153" s="168" t="s">
        <v>4963</v>
      </c>
      <c r="H153" s="31"/>
      <c r="I153" s="52">
        <f t="shared" si="16"/>
        <v>2</v>
      </c>
      <c r="J153" s="96">
        <f t="shared" si="14"/>
        <v>0</v>
      </c>
      <c r="K153" s="97">
        <f t="shared" si="15"/>
        <v>0</v>
      </c>
      <c r="M153" s="31"/>
    </row>
    <row r="154" spans="1:13" s="27" customFormat="1" ht="30" customHeight="1" x14ac:dyDescent="0.25">
      <c r="A154" s="212" t="s">
        <v>2257</v>
      </c>
      <c r="B154" s="163" t="s">
        <v>5085</v>
      </c>
      <c r="C154" s="189" t="s">
        <v>4429</v>
      </c>
      <c r="D154" s="306"/>
      <c r="E154" s="171" t="s">
        <v>4404</v>
      </c>
      <c r="F154" s="243">
        <v>1</v>
      </c>
      <c r="G154" s="168" t="s">
        <v>4963</v>
      </c>
      <c r="H154" s="31"/>
      <c r="I154" s="52">
        <f t="shared" si="16"/>
        <v>2</v>
      </c>
      <c r="J154" s="96">
        <f t="shared" si="14"/>
        <v>0</v>
      </c>
      <c r="K154" s="97">
        <f t="shared" si="15"/>
        <v>0</v>
      </c>
      <c r="M154" s="31"/>
    </row>
    <row r="155" spans="1:13" s="29" customFormat="1" ht="15.75" x14ac:dyDescent="0.25">
      <c r="A155" s="196" t="s">
        <v>3036</v>
      </c>
      <c r="B155" s="193"/>
      <c r="C155" s="193"/>
      <c r="D155" s="174"/>
      <c r="E155" s="175"/>
      <c r="F155" s="176"/>
      <c r="G155" s="253"/>
      <c r="H155" s="31"/>
      <c r="I155" s="52"/>
      <c r="J155" s="96"/>
      <c r="K155" s="97"/>
    </row>
    <row r="156" spans="1:13" s="30" customFormat="1" ht="30" customHeight="1" x14ac:dyDescent="0.25">
      <c r="A156" s="162" t="s">
        <v>2258</v>
      </c>
      <c r="B156" s="163" t="s">
        <v>5085</v>
      </c>
      <c r="C156" s="164" t="s">
        <v>1993</v>
      </c>
      <c r="D156" s="142"/>
      <c r="E156" s="166" t="s">
        <v>4404</v>
      </c>
      <c r="F156" s="233">
        <v>1</v>
      </c>
      <c r="G156" s="168" t="s">
        <v>4963</v>
      </c>
      <c r="H156" s="31"/>
      <c r="I156" s="52">
        <f t="shared" si="16"/>
        <v>2</v>
      </c>
      <c r="J156" s="96">
        <f>VLOOKUP(G156,AvailabilityData,2,FALSE)</f>
        <v>0</v>
      </c>
      <c r="K156" s="97">
        <f>I156*J156</f>
        <v>0</v>
      </c>
    </row>
    <row r="157" spans="1:13" s="30" customFormat="1" ht="30" customHeight="1" x14ac:dyDescent="0.25">
      <c r="A157" s="162" t="s">
        <v>2259</v>
      </c>
      <c r="B157" s="163" t="s">
        <v>5085</v>
      </c>
      <c r="C157" s="164" t="s">
        <v>4431</v>
      </c>
      <c r="D157" s="142"/>
      <c r="E157" s="166" t="s">
        <v>4404</v>
      </c>
      <c r="F157" s="233">
        <v>1</v>
      </c>
      <c r="G157" s="168" t="s">
        <v>4963</v>
      </c>
      <c r="H157" s="31"/>
      <c r="I157" s="52">
        <f t="shared" si="16"/>
        <v>2</v>
      </c>
      <c r="J157" s="96">
        <f>VLOOKUP(G157,AvailabilityData,2,FALSE)</f>
        <v>0</v>
      </c>
      <c r="K157" s="97">
        <f>I157*J157</f>
        <v>0</v>
      </c>
    </row>
    <row r="158" spans="1:13" s="30" customFormat="1" ht="15.75" x14ac:dyDescent="0.25">
      <c r="A158" s="191"/>
      <c r="B158" s="192"/>
      <c r="C158" s="292" t="s">
        <v>1996</v>
      </c>
      <c r="D158" s="188"/>
      <c r="E158" s="175"/>
      <c r="F158" s="211"/>
      <c r="G158" s="256"/>
      <c r="H158" s="31"/>
      <c r="I158" s="52"/>
      <c r="J158" s="96"/>
      <c r="K158" s="97"/>
    </row>
    <row r="159" spans="1:13" s="30" customFormat="1" ht="30" customHeight="1" x14ac:dyDescent="0.25">
      <c r="A159" s="212" t="s">
        <v>2260</v>
      </c>
      <c r="B159" s="163" t="s">
        <v>5085</v>
      </c>
      <c r="C159" s="223" t="s">
        <v>4433</v>
      </c>
      <c r="D159" s="142"/>
      <c r="E159" s="166" t="s">
        <v>4404</v>
      </c>
      <c r="F159" s="233">
        <v>1</v>
      </c>
      <c r="G159" s="168" t="s">
        <v>4963</v>
      </c>
      <c r="H159" s="31"/>
      <c r="I159" s="52">
        <f t="shared" si="16"/>
        <v>2</v>
      </c>
      <c r="J159" s="96">
        <f t="shared" ref="J159:J164" si="17">VLOOKUP(G159,AvailabilityData,2,FALSE)</f>
        <v>0</v>
      </c>
      <c r="K159" s="97">
        <f t="shared" ref="K159:K164" si="18">I159*J159</f>
        <v>0</v>
      </c>
    </row>
    <row r="160" spans="1:13" s="30" customFormat="1" ht="30" customHeight="1" x14ac:dyDescent="0.25">
      <c r="A160" s="212" t="s">
        <v>2261</v>
      </c>
      <c r="B160" s="163" t="s">
        <v>5085</v>
      </c>
      <c r="C160" s="223" t="s">
        <v>4432</v>
      </c>
      <c r="D160" s="142"/>
      <c r="E160" s="166" t="s">
        <v>4404</v>
      </c>
      <c r="F160" s="233">
        <v>1</v>
      </c>
      <c r="G160" s="168" t="s">
        <v>4963</v>
      </c>
      <c r="H160" s="31"/>
      <c r="I160" s="52">
        <f t="shared" si="16"/>
        <v>2</v>
      </c>
      <c r="J160" s="96">
        <f t="shared" si="17"/>
        <v>0</v>
      </c>
      <c r="K160" s="97">
        <f t="shared" si="18"/>
        <v>0</v>
      </c>
    </row>
    <row r="161" spans="1:11" s="30" customFormat="1" ht="30" customHeight="1" x14ac:dyDescent="0.25">
      <c r="A161" s="212" t="s">
        <v>2262</v>
      </c>
      <c r="B161" s="163" t="s">
        <v>5085</v>
      </c>
      <c r="C161" s="183" t="s">
        <v>1998</v>
      </c>
      <c r="D161" s="209"/>
      <c r="E161" s="166" t="s">
        <v>4404</v>
      </c>
      <c r="F161" s="233">
        <v>1</v>
      </c>
      <c r="G161" s="168" t="s">
        <v>4963</v>
      </c>
      <c r="H161" s="31"/>
      <c r="I161" s="52">
        <f t="shared" si="16"/>
        <v>2</v>
      </c>
      <c r="J161" s="96">
        <f t="shared" si="17"/>
        <v>0</v>
      </c>
      <c r="K161" s="97">
        <f t="shared" si="18"/>
        <v>0</v>
      </c>
    </row>
    <row r="162" spans="1:11" s="30" customFormat="1" ht="30" customHeight="1" x14ac:dyDescent="0.25">
      <c r="A162" s="212" t="s">
        <v>2263</v>
      </c>
      <c r="B162" s="163" t="s">
        <v>5085</v>
      </c>
      <c r="C162" s="183" t="s">
        <v>3337</v>
      </c>
      <c r="D162" s="209"/>
      <c r="E162" s="166" t="s">
        <v>4404</v>
      </c>
      <c r="F162" s="233">
        <v>1</v>
      </c>
      <c r="G162" s="168" t="s">
        <v>4963</v>
      </c>
      <c r="H162" s="31"/>
      <c r="I162" s="52">
        <f t="shared" si="16"/>
        <v>2</v>
      </c>
      <c r="J162" s="96">
        <f t="shared" si="17"/>
        <v>0</v>
      </c>
      <c r="K162" s="97">
        <f t="shared" si="18"/>
        <v>0</v>
      </c>
    </row>
    <row r="163" spans="1:11" s="30" customFormat="1" ht="30" customHeight="1" x14ac:dyDescent="0.25">
      <c r="A163" s="212" t="s">
        <v>2264</v>
      </c>
      <c r="B163" s="163" t="s">
        <v>5085</v>
      </c>
      <c r="C163" s="183" t="s">
        <v>2000</v>
      </c>
      <c r="D163" s="209"/>
      <c r="E163" s="166" t="s">
        <v>4404</v>
      </c>
      <c r="F163" s="233">
        <v>1</v>
      </c>
      <c r="G163" s="168" t="s">
        <v>4963</v>
      </c>
      <c r="H163" s="31"/>
      <c r="I163" s="52">
        <f t="shared" si="16"/>
        <v>2</v>
      </c>
      <c r="J163" s="96">
        <f t="shared" si="17"/>
        <v>0</v>
      </c>
      <c r="K163" s="97">
        <f t="shared" si="18"/>
        <v>0</v>
      </c>
    </row>
    <row r="164" spans="1:11" s="30" customFormat="1" ht="30" customHeight="1" x14ac:dyDescent="0.25">
      <c r="A164" s="212" t="s">
        <v>2265</v>
      </c>
      <c r="B164" s="163" t="s">
        <v>5085</v>
      </c>
      <c r="C164" s="238" t="s">
        <v>2001</v>
      </c>
      <c r="D164" s="209"/>
      <c r="E164" s="166" t="s">
        <v>4404</v>
      </c>
      <c r="F164" s="233">
        <v>1</v>
      </c>
      <c r="G164" s="168" t="s">
        <v>4963</v>
      </c>
      <c r="H164" s="31"/>
      <c r="I164" s="52">
        <f t="shared" si="16"/>
        <v>2</v>
      </c>
      <c r="J164" s="96">
        <f t="shared" si="17"/>
        <v>0</v>
      </c>
      <c r="K164" s="97">
        <f t="shared" si="18"/>
        <v>0</v>
      </c>
    </row>
    <row r="165" spans="1:11" s="30" customFormat="1" ht="15.75" x14ac:dyDescent="0.25">
      <c r="A165" s="191"/>
      <c r="B165" s="236"/>
      <c r="C165" s="187" t="s">
        <v>2006</v>
      </c>
      <c r="D165" s="188"/>
      <c r="E165" s="175"/>
      <c r="F165" s="211"/>
      <c r="G165" s="256"/>
      <c r="H165" s="31"/>
      <c r="I165" s="52"/>
      <c r="J165" s="96"/>
      <c r="K165" s="97"/>
    </row>
    <row r="166" spans="1:11" s="30" customFormat="1" ht="30" customHeight="1" x14ac:dyDescent="0.25">
      <c r="A166" s="212" t="s">
        <v>2266</v>
      </c>
      <c r="B166" s="260" t="s">
        <v>5085</v>
      </c>
      <c r="C166" s="223" t="s">
        <v>498</v>
      </c>
      <c r="D166" s="221"/>
      <c r="E166" s="166" t="s">
        <v>4404</v>
      </c>
      <c r="F166" s="233">
        <v>1</v>
      </c>
      <c r="G166" s="168" t="s">
        <v>4963</v>
      </c>
      <c r="H166" s="31"/>
      <c r="I166" s="52">
        <f t="shared" si="16"/>
        <v>2</v>
      </c>
      <c r="J166" s="96">
        <f t="shared" ref="J166:J187" si="19">VLOOKUP(G166,AvailabilityData,2,FALSE)</f>
        <v>0</v>
      </c>
      <c r="K166" s="97">
        <f t="shared" ref="K166:K187" si="20">I166*J166</f>
        <v>0</v>
      </c>
    </row>
    <row r="167" spans="1:11" s="30" customFormat="1" ht="30" customHeight="1" x14ac:dyDescent="0.25">
      <c r="A167" s="212" t="s">
        <v>2267</v>
      </c>
      <c r="B167" s="260" t="s">
        <v>5085</v>
      </c>
      <c r="C167" s="183" t="s">
        <v>500</v>
      </c>
      <c r="D167" s="209"/>
      <c r="E167" s="166" t="s">
        <v>4404</v>
      </c>
      <c r="F167" s="233">
        <v>1</v>
      </c>
      <c r="G167" s="168" t="s">
        <v>4963</v>
      </c>
      <c r="H167" s="31"/>
      <c r="I167" s="52">
        <f t="shared" si="16"/>
        <v>2</v>
      </c>
      <c r="J167" s="96">
        <f t="shared" si="19"/>
        <v>0</v>
      </c>
      <c r="K167" s="97">
        <f t="shared" si="20"/>
        <v>0</v>
      </c>
    </row>
    <row r="168" spans="1:11" s="30" customFormat="1" ht="30" customHeight="1" x14ac:dyDescent="0.25">
      <c r="A168" s="212" t="s">
        <v>2268</v>
      </c>
      <c r="B168" s="260" t="s">
        <v>5085</v>
      </c>
      <c r="C168" s="183" t="s">
        <v>2005</v>
      </c>
      <c r="D168" s="209"/>
      <c r="E168" s="166" t="s">
        <v>4404</v>
      </c>
      <c r="F168" s="233">
        <v>1</v>
      </c>
      <c r="G168" s="168" t="s">
        <v>4963</v>
      </c>
      <c r="H168" s="31"/>
      <c r="I168" s="52">
        <f t="shared" si="16"/>
        <v>2</v>
      </c>
      <c r="J168" s="96">
        <f t="shared" si="19"/>
        <v>0</v>
      </c>
      <c r="K168" s="97">
        <f t="shared" si="20"/>
        <v>0</v>
      </c>
    </row>
    <row r="169" spans="1:11" s="30" customFormat="1" ht="30" customHeight="1" x14ac:dyDescent="0.25">
      <c r="A169" s="212" t="s">
        <v>2269</v>
      </c>
      <c r="B169" s="260" t="s">
        <v>5085</v>
      </c>
      <c r="C169" s="183" t="s">
        <v>137</v>
      </c>
      <c r="D169" s="209"/>
      <c r="E169" s="166" t="s">
        <v>4404</v>
      </c>
      <c r="F169" s="233">
        <v>1</v>
      </c>
      <c r="G169" s="168" t="s">
        <v>4963</v>
      </c>
      <c r="H169" s="31"/>
      <c r="I169" s="52">
        <f t="shared" si="16"/>
        <v>2</v>
      </c>
      <c r="J169" s="96">
        <f t="shared" si="19"/>
        <v>0</v>
      </c>
      <c r="K169" s="97">
        <f t="shared" si="20"/>
        <v>0</v>
      </c>
    </row>
    <row r="170" spans="1:11" s="30" customFormat="1" ht="30" customHeight="1" x14ac:dyDescent="0.25">
      <c r="A170" s="212" t="s">
        <v>2270</v>
      </c>
      <c r="B170" s="260" t="s">
        <v>5085</v>
      </c>
      <c r="C170" s="183" t="s">
        <v>2004</v>
      </c>
      <c r="D170" s="209"/>
      <c r="E170" s="166" t="s">
        <v>4404</v>
      </c>
      <c r="F170" s="233">
        <v>1</v>
      </c>
      <c r="G170" s="168" t="s">
        <v>4963</v>
      </c>
      <c r="H170" s="31"/>
      <c r="I170" s="52">
        <f t="shared" si="16"/>
        <v>2</v>
      </c>
      <c r="J170" s="96">
        <f t="shared" si="19"/>
        <v>0</v>
      </c>
      <c r="K170" s="97">
        <f t="shared" si="20"/>
        <v>0</v>
      </c>
    </row>
    <row r="171" spans="1:11" s="30" customFormat="1" ht="30" customHeight="1" x14ac:dyDescent="0.25">
      <c r="A171" s="212" t="s">
        <v>2271</v>
      </c>
      <c r="B171" s="260" t="s">
        <v>5085</v>
      </c>
      <c r="C171" s="183" t="s">
        <v>551</v>
      </c>
      <c r="D171" s="209"/>
      <c r="E171" s="166" t="s">
        <v>4404</v>
      </c>
      <c r="F171" s="233">
        <v>1</v>
      </c>
      <c r="G171" s="168" t="s">
        <v>4963</v>
      </c>
      <c r="H171" s="31"/>
      <c r="I171" s="52">
        <f t="shared" si="16"/>
        <v>2</v>
      </c>
      <c r="J171" s="96">
        <f t="shared" si="19"/>
        <v>0</v>
      </c>
      <c r="K171" s="97">
        <f t="shared" si="20"/>
        <v>0</v>
      </c>
    </row>
    <row r="172" spans="1:11" s="30" customFormat="1" ht="30" customHeight="1" x14ac:dyDescent="0.25">
      <c r="A172" s="212" t="s">
        <v>2272</v>
      </c>
      <c r="B172" s="260" t="s">
        <v>5085</v>
      </c>
      <c r="C172" s="183" t="s">
        <v>3336</v>
      </c>
      <c r="D172" s="209"/>
      <c r="E172" s="166" t="s">
        <v>4404</v>
      </c>
      <c r="F172" s="233">
        <v>1</v>
      </c>
      <c r="G172" s="168" t="s">
        <v>4963</v>
      </c>
      <c r="H172" s="31"/>
      <c r="I172" s="52">
        <f t="shared" si="16"/>
        <v>2</v>
      </c>
      <c r="J172" s="96">
        <f t="shared" si="19"/>
        <v>0</v>
      </c>
      <c r="K172" s="97">
        <f t="shared" si="20"/>
        <v>0</v>
      </c>
    </row>
    <row r="173" spans="1:11" s="30" customFormat="1" ht="30" customHeight="1" x14ac:dyDescent="0.25">
      <c r="A173" s="212" t="s">
        <v>2273</v>
      </c>
      <c r="B173" s="260" t="s">
        <v>5085</v>
      </c>
      <c r="C173" s="183" t="s">
        <v>3052</v>
      </c>
      <c r="D173" s="209"/>
      <c r="E173" s="166" t="s">
        <v>4404</v>
      </c>
      <c r="F173" s="233">
        <v>1</v>
      </c>
      <c r="G173" s="168" t="s">
        <v>4963</v>
      </c>
      <c r="H173" s="31"/>
      <c r="I173" s="52">
        <f t="shared" si="16"/>
        <v>2</v>
      </c>
      <c r="J173" s="96">
        <f t="shared" si="19"/>
        <v>0</v>
      </c>
      <c r="K173" s="97">
        <f t="shared" si="20"/>
        <v>0</v>
      </c>
    </row>
    <row r="174" spans="1:11" s="30" customFormat="1" ht="30" customHeight="1" x14ac:dyDescent="0.25">
      <c r="A174" s="212" t="s">
        <v>2274</v>
      </c>
      <c r="B174" s="260" t="s">
        <v>5085</v>
      </c>
      <c r="C174" s="183" t="s">
        <v>3053</v>
      </c>
      <c r="D174" s="209"/>
      <c r="E174" s="166" t="s">
        <v>4404</v>
      </c>
      <c r="F174" s="233">
        <v>1</v>
      </c>
      <c r="G174" s="168" t="s">
        <v>4963</v>
      </c>
      <c r="H174" s="31"/>
      <c r="I174" s="52">
        <f t="shared" si="16"/>
        <v>2</v>
      </c>
      <c r="J174" s="96">
        <f t="shared" si="19"/>
        <v>0</v>
      </c>
      <c r="K174" s="97">
        <f t="shared" si="20"/>
        <v>0</v>
      </c>
    </row>
    <row r="175" spans="1:11" s="30" customFormat="1" ht="30" customHeight="1" x14ac:dyDescent="0.25">
      <c r="A175" s="212" t="s">
        <v>2275</v>
      </c>
      <c r="B175" s="163" t="s">
        <v>3041</v>
      </c>
      <c r="C175" s="164" t="s">
        <v>1994</v>
      </c>
      <c r="D175" s="165"/>
      <c r="E175" s="166" t="s">
        <v>4405</v>
      </c>
      <c r="F175" s="233">
        <v>1</v>
      </c>
      <c r="G175" s="168" t="s">
        <v>4963</v>
      </c>
      <c r="H175" s="31"/>
      <c r="I175" s="52">
        <f t="shared" si="16"/>
        <v>1</v>
      </c>
      <c r="J175" s="96">
        <f t="shared" si="19"/>
        <v>0</v>
      </c>
      <c r="K175" s="97">
        <f t="shared" si="20"/>
        <v>0</v>
      </c>
    </row>
    <row r="176" spans="1:11" s="30" customFormat="1" ht="30" customHeight="1" x14ac:dyDescent="0.25">
      <c r="A176" s="212" t="s">
        <v>2276</v>
      </c>
      <c r="B176" s="163" t="s">
        <v>3041</v>
      </c>
      <c r="C176" s="164" t="s">
        <v>1995</v>
      </c>
      <c r="D176" s="165"/>
      <c r="E176" s="166" t="s">
        <v>4405</v>
      </c>
      <c r="F176" s="233">
        <v>1</v>
      </c>
      <c r="G176" s="168" t="s">
        <v>4963</v>
      </c>
      <c r="H176" s="31"/>
      <c r="I176" s="52">
        <f t="shared" si="16"/>
        <v>1</v>
      </c>
      <c r="J176" s="96">
        <f t="shared" si="19"/>
        <v>0</v>
      </c>
      <c r="K176" s="97">
        <f t="shared" si="20"/>
        <v>0</v>
      </c>
    </row>
    <row r="177" spans="1:11" s="30" customFormat="1" ht="30" customHeight="1" x14ac:dyDescent="0.25">
      <c r="A177" s="212" t="s">
        <v>2277</v>
      </c>
      <c r="B177" s="163" t="s">
        <v>5085</v>
      </c>
      <c r="C177" s="164" t="s">
        <v>2003</v>
      </c>
      <c r="D177" s="165"/>
      <c r="E177" s="166" t="s">
        <v>4404</v>
      </c>
      <c r="F177" s="233">
        <v>1</v>
      </c>
      <c r="G177" s="168" t="s">
        <v>4963</v>
      </c>
      <c r="H177" s="31"/>
      <c r="I177" s="52">
        <f t="shared" si="16"/>
        <v>2</v>
      </c>
      <c r="J177" s="96">
        <f t="shared" si="19"/>
        <v>0</v>
      </c>
      <c r="K177" s="97">
        <f t="shared" si="20"/>
        <v>0</v>
      </c>
    </row>
    <row r="178" spans="1:11" s="30" customFormat="1" ht="30" customHeight="1" x14ac:dyDescent="0.25">
      <c r="A178" s="212" t="s">
        <v>2278</v>
      </c>
      <c r="B178" s="163" t="s">
        <v>5085</v>
      </c>
      <c r="C178" s="164" t="s">
        <v>1990</v>
      </c>
      <c r="D178" s="165"/>
      <c r="E178" s="166" t="s">
        <v>4404</v>
      </c>
      <c r="F178" s="233">
        <v>1</v>
      </c>
      <c r="G178" s="168" t="s">
        <v>4963</v>
      </c>
      <c r="H178" s="31"/>
      <c r="I178" s="52">
        <f t="shared" si="16"/>
        <v>2</v>
      </c>
      <c r="J178" s="96">
        <f t="shared" si="19"/>
        <v>0</v>
      </c>
      <c r="K178" s="97">
        <f t="shared" si="20"/>
        <v>0</v>
      </c>
    </row>
    <row r="179" spans="1:11" s="30" customFormat="1" ht="30" customHeight="1" x14ac:dyDescent="0.25">
      <c r="A179" s="212" t="s">
        <v>2279</v>
      </c>
      <c r="B179" s="163" t="s">
        <v>5085</v>
      </c>
      <c r="C179" s="164" t="s">
        <v>4163</v>
      </c>
      <c r="D179" s="165"/>
      <c r="E179" s="166" t="s">
        <v>4404</v>
      </c>
      <c r="F179" s="233">
        <v>1</v>
      </c>
      <c r="G179" s="168" t="s">
        <v>4963</v>
      </c>
      <c r="H179" s="31"/>
      <c r="I179" s="52">
        <f t="shared" si="16"/>
        <v>2</v>
      </c>
      <c r="J179" s="96">
        <f t="shared" si="19"/>
        <v>0</v>
      </c>
      <c r="K179" s="97">
        <f t="shared" si="20"/>
        <v>0</v>
      </c>
    </row>
    <row r="180" spans="1:11" s="30" customFormat="1" ht="45" customHeight="1" x14ac:dyDescent="0.25">
      <c r="A180" s="212" t="s">
        <v>2280</v>
      </c>
      <c r="B180" s="163" t="s">
        <v>5085</v>
      </c>
      <c r="C180" s="164" t="s">
        <v>3338</v>
      </c>
      <c r="D180" s="165"/>
      <c r="E180" s="166" t="s">
        <v>4404</v>
      </c>
      <c r="F180" s="233">
        <v>1</v>
      </c>
      <c r="G180" s="168" t="s">
        <v>4963</v>
      </c>
      <c r="H180" s="31"/>
      <c r="I180" s="52">
        <f t="shared" si="16"/>
        <v>2</v>
      </c>
      <c r="J180" s="96">
        <f t="shared" si="19"/>
        <v>0</v>
      </c>
      <c r="K180" s="97">
        <f t="shared" si="20"/>
        <v>0</v>
      </c>
    </row>
    <row r="181" spans="1:11" s="30" customFormat="1" ht="30" customHeight="1" x14ac:dyDescent="0.25">
      <c r="A181" s="212" t="s">
        <v>2281</v>
      </c>
      <c r="B181" s="163" t="s">
        <v>5085</v>
      </c>
      <c r="C181" s="164" t="s">
        <v>3339</v>
      </c>
      <c r="D181" s="165"/>
      <c r="E181" s="166" t="s">
        <v>4404</v>
      </c>
      <c r="F181" s="233">
        <v>1</v>
      </c>
      <c r="G181" s="168" t="s">
        <v>4963</v>
      </c>
      <c r="H181" s="31"/>
      <c r="I181" s="52">
        <f t="shared" si="16"/>
        <v>2</v>
      </c>
      <c r="J181" s="96">
        <f t="shared" si="19"/>
        <v>0</v>
      </c>
      <c r="K181" s="97">
        <f t="shared" si="20"/>
        <v>0</v>
      </c>
    </row>
    <row r="182" spans="1:11" s="30" customFormat="1" ht="30" customHeight="1" x14ac:dyDescent="0.25">
      <c r="A182" s="212" t="s">
        <v>2282</v>
      </c>
      <c r="B182" s="163" t="s">
        <v>5085</v>
      </c>
      <c r="C182" s="164" t="s">
        <v>1991</v>
      </c>
      <c r="D182" s="165"/>
      <c r="E182" s="166" t="s">
        <v>4404</v>
      </c>
      <c r="F182" s="233">
        <v>1</v>
      </c>
      <c r="G182" s="168" t="s">
        <v>4963</v>
      </c>
      <c r="H182" s="31"/>
      <c r="I182" s="52">
        <f t="shared" si="16"/>
        <v>2</v>
      </c>
      <c r="J182" s="96">
        <f t="shared" si="19"/>
        <v>0</v>
      </c>
      <c r="K182" s="97">
        <f t="shared" si="20"/>
        <v>0</v>
      </c>
    </row>
    <row r="183" spans="1:11" s="30" customFormat="1" ht="45" customHeight="1" x14ac:dyDescent="0.25">
      <c r="A183" s="212" t="s">
        <v>2283</v>
      </c>
      <c r="B183" s="163" t="s">
        <v>5085</v>
      </c>
      <c r="C183" s="164" t="s">
        <v>3054</v>
      </c>
      <c r="D183" s="206"/>
      <c r="E183" s="166" t="s">
        <v>4404</v>
      </c>
      <c r="F183" s="233">
        <v>1</v>
      </c>
      <c r="G183" s="168" t="s">
        <v>4963</v>
      </c>
      <c r="H183" s="31"/>
      <c r="I183" s="52">
        <f t="shared" si="16"/>
        <v>2</v>
      </c>
      <c r="J183" s="96">
        <f t="shared" si="19"/>
        <v>0</v>
      </c>
      <c r="K183" s="97">
        <f t="shared" si="20"/>
        <v>0</v>
      </c>
    </row>
    <row r="184" spans="1:11" s="30" customFormat="1" ht="45" customHeight="1" x14ac:dyDescent="0.25">
      <c r="A184" s="212" t="s">
        <v>2284</v>
      </c>
      <c r="B184" s="163" t="s">
        <v>5085</v>
      </c>
      <c r="C184" s="164" t="s">
        <v>4434</v>
      </c>
      <c r="D184" s="165"/>
      <c r="E184" s="166" t="s">
        <v>4404</v>
      </c>
      <c r="F184" s="233">
        <v>1</v>
      </c>
      <c r="G184" s="168" t="s">
        <v>4963</v>
      </c>
      <c r="H184" s="31"/>
      <c r="I184" s="52">
        <f t="shared" si="16"/>
        <v>2</v>
      </c>
      <c r="J184" s="96">
        <f t="shared" si="19"/>
        <v>0</v>
      </c>
      <c r="K184" s="97">
        <f t="shared" si="20"/>
        <v>0</v>
      </c>
    </row>
    <row r="185" spans="1:11" s="30" customFormat="1" ht="45" customHeight="1" x14ac:dyDescent="0.25">
      <c r="A185" s="212" t="s">
        <v>2285</v>
      </c>
      <c r="B185" s="163" t="s">
        <v>3041</v>
      </c>
      <c r="C185" s="164" t="s">
        <v>4164</v>
      </c>
      <c r="D185" s="142"/>
      <c r="E185" s="171" t="s">
        <v>4405</v>
      </c>
      <c r="F185" s="243">
        <v>1</v>
      </c>
      <c r="G185" s="168" t="s">
        <v>4963</v>
      </c>
      <c r="H185" s="31"/>
      <c r="I185" s="52">
        <f t="shared" si="16"/>
        <v>1</v>
      </c>
      <c r="J185" s="96">
        <f t="shared" si="19"/>
        <v>0</v>
      </c>
      <c r="K185" s="97">
        <f t="shared" si="20"/>
        <v>0</v>
      </c>
    </row>
    <row r="186" spans="1:11" s="30" customFormat="1" ht="30" customHeight="1" x14ac:dyDescent="0.25">
      <c r="A186" s="212" t="s">
        <v>2286</v>
      </c>
      <c r="B186" s="163" t="s">
        <v>3041</v>
      </c>
      <c r="C186" s="164" t="s">
        <v>4165</v>
      </c>
      <c r="D186" s="142"/>
      <c r="E186" s="171" t="s">
        <v>4405</v>
      </c>
      <c r="F186" s="243">
        <v>1</v>
      </c>
      <c r="G186" s="168" t="s">
        <v>4963</v>
      </c>
      <c r="H186" s="31"/>
      <c r="I186" s="52">
        <f t="shared" si="16"/>
        <v>1</v>
      </c>
      <c r="J186" s="96">
        <f t="shared" si="19"/>
        <v>0</v>
      </c>
      <c r="K186" s="97">
        <f t="shared" si="20"/>
        <v>0</v>
      </c>
    </row>
    <row r="187" spans="1:11" s="30" customFormat="1" ht="30" customHeight="1" x14ac:dyDescent="0.25">
      <c r="A187" s="212" t="s">
        <v>2287</v>
      </c>
      <c r="B187" s="163" t="s">
        <v>3041</v>
      </c>
      <c r="C187" s="164" t="s">
        <v>4166</v>
      </c>
      <c r="D187" s="309"/>
      <c r="E187" s="171" t="s">
        <v>4405</v>
      </c>
      <c r="F187" s="243">
        <v>1</v>
      </c>
      <c r="G187" s="168" t="s">
        <v>4963</v>
      </c>
      <c r="H187" s="31"/>
      <c r="I187" s="52">
        <f t="shared" si="16"/>
        <v>1</v>
      </c>
      <c r="J187" s="96">
        <f t="shared" si="19"/>
        <v>0</v>
      </c>
      <c r="K187" s="97">
        <f t="shared" si="20"/>
        <v>0</v>
      </c>
    </row>
    <row r="188" spans="1:11" s="29" customFormat="1" ht="15.75" x14ac:dyDescent="0.25">
      <c r="A188" s="196" t="s">
        <v>3037</v>
      </c>
      <c r="B188" s="193"/>
      <c r="C188" s="193"/>
      <c r="D188" s="174"/>
      <c r="E188" s="175"/>
      <c r="F188" s="176"/>
      <c r="G188" s="253"/>
      <c r="H188" s="31"/>
      <c r="I188" s="52"/>
      <c r="J188" s="96"/>
      <c r="K188" s="97"/>
    </row>
    <row r="189" spans="1:11" s="30" customFormat="1" ht="30" customHeight="1" x14ac:dyDescent="0.25">
      <c r="A189" s="212" t="s">
        <v>2288</v>
      </c>
      <c r="B189" s="308" t="s">
        <v>5085</v>
      </c>
      <c r="C189" s="244" t="s">
        <v>2007</v>
      </c>
      <c r="D189" s="209"/>
      <c r="E189" s="166" t="s">
        <v>4404</v>
      </c>
      <c r="F189" s="233">
        <v>1</v>
      </c>
      <c r="G189" s="168" t="s">
        <v>4963</v>
      </c>
      <c r="H189" s="31"/>
      <c r="I189" s="52">
        <f t="shared" si="16"/>
        <v>2</v>
      </c>
      <c r="J189" s="96">
        <f>VLOOKUP(G189,AvailabilityData,2,FALSE)</f>
        <v>0</v>
      </c>
      <c r="K189" s="97">
        <f>I189*J189</f>
        <v>0</v>
      </c>
    </row>
    <row r="190" spans="1:11" s="30" customFormat="1" ht="15.75" x14ac:dyDescent="0.25">
      <c r="A190" s="191"/>
      <c r="B190" s="236"/>
      <c r="C190" s="187" t="s">
        <v>1996</v>
      </c>
      <c r="D190" s="188"/>
      <c r="E190" s="175"/>
      <c r="F190" s="211"/>
      <c r="G190" s="256"/>
      <c r="H190" s="31"/>
      <c r="I190" s="52"/>
      <c r="J190" s="96"/>
      <c r="K190" s="97"/>
    </row>
    <row r="191" spans="1:11" s="30" customFormat="1" ht="30" customHeight="1" x14ac:dyDescent="0.25">
      <c r="A191" s="162" t="s">
        <v>2289</v>
      </c>
      <c r="B191" s="163" t="s">
        <v>5085</v>
      </c>
      <c r="C191" s="183" t="s">
        <v>1997</v>
      </c>
      <c r="D191" s="142"/>
      <c r="E191" s="166" t="s">
        <v>4405</v>
      </c>
      <c r="F191" s="233">
        <v>1</v>
      </c>
      <c r="G191" s="168" t="s">
        <v>4963</v>
      </c>
      <c r="H191" s="31"/>
      <c r="I191" s="52">
        <f t="shared" si="16"/>
        <v>2</v>
      </c>
      <c r="J191" s="96">
        <f t="shared" ref="J191:J196" si="21">VLOOKUP(G191,AvailabilityData,2,FALSE)</f>
        <v>0</v>
      </c>
      <c r="K191" s="97">
        <f t="shared" ref="K191:K196" si="22">I191*J191</f>
        <v>0</v>
      </c>
    </row>
    <row r="192" spans="1:11" s="30" customFormat="1" ht="30" customHeight="1" x14ac:dyDescent="0.25">
      <c r="A192" s="162" t="s">
        <v>2290</v>
      </c>
      <c r="B192" s="163" t="s">
        <v>5085</v>
      </c>
      <c r="C192" s="183" t="s">
        <v>4432</v>
      </c>
      <c r="D192" s="142"/>
      <c r="E192" s="166" t="s">
        <v>4405</v>
      </c>
      <c r="F192" s="233"/>
      <c r="G192" s="168" t="s">
        <v>4963</v>
      </c>
      <c r="H192" s="31"/>
      <c r="I192" s="52">
        <f t="shared" si="16"/>
        <v>2</v>
      </c>
      <c r="J192" s="96">
        <f t="shared" si="21"/>
        <v>0</v>
      </c>
      <c r="K192" s="97">
        <f t="shared" si="22"/>
        <v>0</v>
      </c>
    </row>
    <row r="193" spans="1:11" s="30" customFormat="1" ht="30" customHeight="1" x14ac:dyDescent="0.25">
      <c r="A193" s="162" t="s">
        <v>2291</v>
      </c>
      <c r="B193" s="163" t="s">
        <v>5085</v>
      </c>
      <c r="C193" s="183" t="s">
        <v>1998</v>
      </c>
      <c r="D193" s="142"/>
      <c r="E193" s="166" t="s">
        <v>4405</v>
      </c>
      <c r="F193" s="233">
        <v>1</v>
      </c>
      <c r="G193" s="168" t="s">
        <v>4963</v>
      </c>
      <c r="H193" s="31"/>
      <c r="I193" s="52">
        <f t="shared" si="16"/>
        <v>2</v>
      </c>
      <c r="J193" s="96">
        <f t="shared" si="21"/>
        <v>0</v>
      </c>
      <c r="K193" s="97">
        <f t="shared" si="22"/>
        <v>0</v>
      </c>
    </row>
    <row r="194" spans="1:11" s="30" customFormat="1" ht="30" customHeight="1" x14ac:dyDescent="0.25">
      <c r="A194" s="162" t="s">
        <v>2292</v>
      </c>
      <c r="B194" s="163" t="s">
        <v>5085</v>
      </c>
      <c r="C194" s="183" t="s">
        <v>1999</v>
      </c>
      <c r="D194" s="142"/>
      <c r="E194" s="166" t="s">
        <v>4405</v>
      </c>
      <c r="F194" s="233">
        <v>1</v>
      </c>
      <c r="G194" s="168" t="s">
        <v>4963</v>
      </c>
      <c r="H194" s="31"/>
      <c r="I194" s="52">
        <f t="shared" si="16"/>
        <v>2</v>
      </c>
      <c r="J194" s="96">
        <f t="shared" si="21"/>
        <v>0</v>
      </c>
      <c r="K194" s="97">
        <f t="shared" si="22"/>
        <v>0</v>
      </c>
    </row>
    <row r="195" spans="1:11" s="30" customFormat="1" ht="30" customHeight="1" x14ac:dyDescent="0.25">
      <c r="A195" s="162" t="s">
        <v>2293</v>
      </c>
      <c r="B195" s="163" t="s">
        <v>5085</v>
      </c>
      <c r="C195" s="183" t="s">
        <v>2000</v>
      </c>
      <c r="D195" s="142"/>
      <c r="E195" s="166" t="s">
        <v>4405</v>
      </c>
      <c r="F195" s="233">
        <v>1</v>
      </c>
      <c r="G195" s="168" t="s">
        <v>4963</v>
      </c>
      <c r="H195" s="31"/>
      <c r="I195" s="52">
        <f t="shared" si="16"/>
        <v>2</v>
      </c>
      <c r="J195" s="96">
        <f t="shared" si="21"/>
        <v>0</v>
      </c>
      <c r="K195" s="97">
        <f t="shared" si="22"/>
        <v>0</v>
      </c>
    </row>
    <row r="196" spans="1:11" s="30" customFormat="1" ht="30" customHeight="1" x14ac:dyDescent="0.25">
      <c r="A196" s="162" t="s">
        <v>2294</v>
      </c>
      <c r="B196" s="163" t="s">
        <v>5085</v>
      </c>
      <c r="C196" s="183" t="s">
        <v>2001</v>
      </c>
      <c r="D196" s="142"/>
      <c r="E196" s="166" t="s">
        <v>4405</v>
      </c>
      <c r="F196" s="233">
        <v>1</v>
      </c>
      <c r="G196" s="168" t="s">
        <v>4963</v>
      </c>
      <c r="H196" s="31"/>
      <c r="I196" s="52">
        <f t="shared" si="16"/>
        <v>2</v>
      </c>
      <c r="J196" s="96">
        <f t="shared" si="21"/>
        <v>0</v>
      </c>
      <c r="K196" s="97">
        <f t="shared" si="22"/>
        <v>0</v>
      </c>
    </row>
    <row r="197" spans="1:11" s="30" customFormat="1" ht="15.75" x14ac:dyDescent="0.25">
      <c r="A197" s="191"/>
      <c r="B197" s="236"/>
      <c r="C197" s="187" t="s">
        <v>2008</v>
      </c>
      <c r="D197" s="188"/>
      <c r="E197" s="175"/>
      <c r="F197" s="211"/>
      <c r="G197" s="256"/>
      <c r="H197" s="31"/>
      <c r="I197" s="52"/>
      <c r="J197" s="96"/>
      <c r="K197" s="97"/>
    </row>
    <row r="198" spans="1:11" s="30" customFormat="1" ht="30" customHeight="1" x14ac:dyDescent="0.25">
      <c r="A198" s="162" t="s">
        <v>2295</v>
      </c>
      <c r="B198" s="163" t="s">
        <v>5085</v>
      </c>
      <c r="C198" s="183" t="s">
        <v>5017</v>
      </c>
      <c r="D198" s="142"/>
      <c r="E198" s="166" t="s">
        <v>4404</v>
      </c>
      <c r="F198" s="233">
        <v>1</v>
      </c>
      <c r="G198" s="168" t="s">
        <v>4963</v>
      </c>
      <c r="H198" s="31"/>
      <c r="I198" s="52">
        <f t="shared" ref="I198:I262" si="23">IF(NOT(ISBLANK($B198)),VLOOKUP($B198,specdata,2,FALSE),"")</f>
        <v>2</v>
      </c>
      <c r="J198" s="96">
        <f t="shared" ref="J198:J209" si="24">VLOOKUP(G198,AvailabilityData,2,FALSE)</f>
        <v>0</v>
      </c>
      <c r="K198" s="97">
        <f t="shared" ref="K198:K209" si="25">I198*J198</f>
        <v>0</v>
      </c>
    </row>
    <row r="199" spans="1:11" s="30" customFormat="1" ht="30" customHeight="1" x14ac:dyDescent="0.25">
      <c r="A199" s="162" t="s">
        <v>2296</v>
      </c>
      <c r="B199" s="163" t="s">
        <v>5085</v>
      </c>
      <c r="C199" s="183" t="s">
        <v>3340</v>
      </c>
      <c r="D199" s="142"/>
      <c r="E199" s="166" t="s">
        <v>4404</v>
      </c>
      <c r="F199" s="233">
        <v>1</v>
      </c>
      <c r="G199" s="168" t="s">
        <v>4963</v>
      </c>
      <c r="H199" s="31"/>
      <c r="I199" s="52">
        <f t="shared" si="23"/>
        <v>2</v>
      </c>
      <c r="J199" s="96">
        <f t="shared" si="24"/>
        <v>0</v>
      </c>
      <c r="K199" s="97">
        <f t="shared" si="25"/>
        <v>0</v>
      </c>
    </row>
    <row r="200" spans="1:11" s="30" customFormat="1" ht="30" customHeight="1" x14ac:dyDescent="0.25">
      <c r="A200" s="162" t="s">
        <v>2297</v>
      </c>
      <c r="B200" s="163" t="s">
        <v>5085</v>
      </c>
      <c r="C200" s="183" t="s">
        <v>1810</v>
      </c>
      <c r="D200" s="142"/>
      <c r="E200" s="166" t="s">
        <v>4404</v>
      </c>
      <c r="F200" s="233">
        <v>1</v>
      </c>
      <c r="G200" s="168" t="s">
        <v>4963</v>
      </c>
      <c r="H200" s="31"/>
      <c r="I200" s="52">
        <f t="shared" si="23"/>
        <v>2</v>
      </c>
      <c r="J200" s="96">
        <f t="shared" si="24"/>
        <v>0</v>
      </c>
      <c r="K200" s="97">
        <f t="shared" si="25"/>
        <v>0</v>
      </c>
    </row>
    <row r="201" spans="1:11" s="30" customFormat="1" ht="30" customHeight="1" x14ac:dyDescent="0.25">
      <c r="A201" s="162" t="s">
        <v>2298</v>
      </c>
      <c r="B201" s="163" t="s">
        <v>5085</v>
      </c>
      <c r="C201" s="183" t="s">
        <v>5009</v>
      </c>
      <c r="D201" s="142"/>
      <c r="E201" s="166" t="s">
        <v>4404</v>
      </c>
      <c r="F201" s="233">
        <v>1</v>
      </c>
      <c r="G201" s="168" t="s">
        <v>4963</v>
      </c>
      <c r="H201" s="31"/>
      <c r="I201" s="52">
        <f t="shared" si="23"/>
        <v>2</v>
      </c>
      <c r="J201" s="96">
        <f t="shared" si="24"/>
        <v>0</v>
      </c>
      <c r="K201" s="97">
        <f t="shared" si="25"/>
        <v>0</v>
      </c>
    </row>
    <row r="202" spans="1:11" s="30" customFormat="1" ht="30" customHeight="1" x14ac:dyDescent="0.25">
      <c r="A202" s="162" t="s">
        <v>2299</v>
      </c>
      <c r="B202" s="163" t="s">
        <v>5085</v>
      </c>
      <c r="C202" s="183" t="s">
        <v>1984</v>
      </c>
      <c r="D202" s="142"/>
      <c r="E202" s="166" t="s">
        <v>4404</v>
      </c>
      <c r="F202" s="233">
        <v>1</v>
      </c>
      <c r="G202" s="168" t="s">
        <v>4963</v>
      </c>
      <c r="H202" s="31"/>
      <c r="I202" s="52">
        <f t="shared" si="23"/>
        <v>2</v>
      </c>
      <c r="J202" s="96">
        <f t="shared" si="24"/>
        <v>0</v>
      </c>
      <c r="K202" s="97">
        <f t="shared" si="25"/>
        <v>0</v>
      </c>
    </row>
    <row r="203" spans="1:11" s="30" customFormat="1" ht="30" customHeight="1" x14ac:dyDescent="0.25">
      <c r="A203" s="162" t="s">
        <v>2300</v>
      </c>
      <c r="B203" s="163" t="s">
        <v>5085</v>
      </c>
      <c r="C203" s="183" t="s">
        <v>5010</v>
      </c>
      <c r="D203" s="142"/>
      <c r="E203" s="166" t="s">
        <v>4405</v>
      </c>
      <c r="F203" s="233">
        <v>1</v>
      </c>
      <c r="G203" s="168" t="s">
        <v>4963</v>
      </c>
      <c r="H203" s="31"/>
      <c r="I203" s="52">
        <f t="shared" si="23"/>
        <v>2</v>
      </c>
      <c r="J203" s="96">
        <f t="shared" si="24"/>
        <v>0</v>
      </c>
      <c r="K203" s="97">
        <f t="shared" si="25"/>
        <v>0</v>
      </c>
    </row>
    <row r="204" spans="1:11" s="30" customFormat="1" ht="30" customHeight="1" x14ac:dyDescent="0.25">
      <c r="A204" s="162" t="s">
        <v>2301</v>
      </c>
      <c r="B204" s="163" t="s">
        <v>5085</v>
      </c>
      <c r="C204" s="183" t="s">
        <v>551</v>
      </c>
      <c r="D204" s="142"/>
      <c r="E204" s="166" t="s">
        <v>4404</v>
      </c>
      <c r="F204" s="233">
        <v>1</v>
      </c>
      <c r="G204" s="168" t="s">
        <v>4963</v>
      </c>
      <c r="H204" s="31"/>
      <c r="I204" s="52">
        <f t="shared" si="23"/>
        <v>2</v>
      </c>
      <c r="J204" s="96">
        <f t="shared" si="24"/>
        <v>0</v>
      </c>
      <c r="K204" s="97">
        <f t="shared" si="25"/>
        <v>0</v>
      </c>
    </row>
    <row r="205" spans="1:11" s="30" customFormat="1" ht="30" customHeight="1" x14ac:dyDescent="0.25">
      <c r="A205" s="162" t="s">
        <v>2302</v>
      </c>
      <c r="B205" s="163" t="s">
        <v>3041</v>
      </c>
      <c r="C205" s="183" t="s">
        <v>5018</v>
      </c>
      <c r="D205" s="142"/>
      <c r="E205" s="166"/>
      <c r="F205" s="233">
        <v>1</v>
      </c>
      <c r="G205" s="168" t="s">
        <v>4963</v>
      </c>
      <c r="H205" s="31"/>
      <c r="I205" s="52">
        <f t="shared" si="23"/>
        <v>1</v>
      </c>
      <c r="J205" s="96">
        <f t="shared" si="24"/>
        <v>0</v>
      </c>
      <c r="K205" s="97">
        <f t="shared" si="25"/>
        <v>0</v>
      </c>
    </row>
    <row r="206" spans="1:11" s="30" customFormat="1" ht="30" customHeight="1" x14ac:dyDescent="0.25">
      <c r="A206" s="162" t="s">
        <v>2303</v>
      </c>
      <c r="B206" s="163" t="s">
        <v>5085</v>
      </c>
      <c r="C206" s="183" t="s">
        <v>5019</v>
      </c>
      <c r="D206" s="142"/>
      <c r="E206" s="166" t="s">
        <v>4404</v>
      </c>
      <c r="F206" s="233">
        <v>1</v>
      </c>
      <c r="G206" s="168" t="s">
        <v>4963</v>
      </c>
      <c r="H206" s="31"/>
      <c r="I206" s="52">
        <f t="shared" si="23"/>
        <v>2</v>
      </c>
      <c r="J206" s="96">
        <f t="shared" si="24"/>
        <v>0</v>
      </c>
      <c r="K206" s="97">
        <f t="shared" si="25"/>
        <v>0</v>
      </c>
    </row>
    <row r="207" spans="1:11" s="30" customFormat="1" ht="30" customHeight="1" x14ac:dyDescent="0.25">
      <c r="A207" s="162" t="s">
        <v>2304</v>
      </c>
      <c r="B207" s="163" t="s">
        <v>5085</v>
      </c>
      <c r="C207" s="164" t="s">
        <v>1992</v>
      </c>
      <c r="D207" s="142"/>
      <c r="E207" s="166" t="s">
        <v>4404</v>
      </c>
      <c r="F207" s="233">
        <v>1</v>
      </c>
      <c r="G207" s="168" t="s">
        <v>4963</v>
      </c>
      <c r="H207" s="31"/>
      <c r="I207" s="52">
        <f t="shared" si="23"/>
        <v>2</v>
      </c>
      <c r="J207" s="96">
        <f t="shared" si="24"/>
        <v>0</v>
      </c>
      <c r="K207" s="97">
        <f t="shared" si="25"/>
        <v>0</v>
      </c>
    </row>
    <row r="208" spans="1:11" s="30" customFormat="1" ht="45" customHeight="1" x14ac:dyDescent="0.25">
      <c r="A208" s="162" t="s">
        <v>2305</v>
      </c>
      <c r="B208" s="163" t="s">
        <v>5085</v>
      </c>
      <c r="C208" s="164" t="s">
        <v>4435</v>
      </c>
      <c r="D208" s="142"/>
      <c r="E208" s="171" t="s">
        <v>4404</v>
      </c>
      <c r="F208" s="243">
        <v>1</v>
      </c>
      <c r="G208" s="168" t="s">
        <v>4963</v>
      </c>
      <c r="H208" s="31"/>
      <c r="I208" s="52">
        <f t="shared" si="23"/>
        <v>2</v>
      </c>
      <c r="J208" s="96">
        <f t="shared" si="24"/>
        <v>0</v>
      </c>
      <c r="K208" s="97">
        <f t="shared" si="25"/>
        <v>0</v>
      </c>
    </row>
    <row r="209" spans="1:11" s="30" customFormat="1" ht="45" customHeight="1" x14ac:dyDescent="0.25">
      <c r="A209" s="162" t="s">
        <v>2306</v>
      </c>
      <c r="B209" s="163" t="s">
        <v>3041</v>
      </c>
      <c r="C209" s="164" t="s">
        <v>4984</v>
      </c>
      <c r="D209" s="142"/>
      <c r="E209" s="171"/>
      <c r="F209" s="243">
        <v>1</v>
      </c>
      <c r="G209" s="168" t="s">
        <v>4963</v>
      </c>
      <c r="H209" s="31"/>
      <c r="I209" s="52">
        <f t="shared" si="23"/>
        <v>1</v>
      </c>
      <c r="J209" s="96">
        <f t="shared" si="24"/>
        <v>0</v>
      </c>
      <c r="K209" s="97">
        <f t="shared" si="25"/>
        <v>0</v>
      </c>
    </row>
    <row r="210" spans="1:11" s="29" customFormat="1" ht="15.75" x14ac:dyDescent="0.25">
      <c r="A210" s="196" t="s">
        <v>3341</v>
      </c>
      <c r="B210" s="193"/>
      <c r="C210" s="193"/>
      <c r="D210" s="174"/>
      <c r="E210" s="175"/>
      <c r="F210" s="176"/>
      <c r="G210" s="253"/>
      <c r="H210" s="31"/>
      <c r="I210" s="52"/>
      <c r="J210" s="96"/>
      <c r="K210" s="97"/>
    </row>
    <row r="211" spans="1:11" s="30" customFormat="1" ht="30" customHeight="1" x14ac:dyDescent="0.25">
      <c r="A211" s="212" t="s">
        <v>2307</v>
      </c>
      <c r="B211" s="308" t="s">
        <v>5085</v>
      </c>
      <c r="C211" s="244" t="s">
        <v>2471</v>
      </c>
      <c r="D211" s="209"/>
      <c r="E211" s="166" t="s">
        <v>4404</v>
      </c>
      <c r="F211" s="233">
        <v>1</v>
      </c>
      <c r="G211" s="168" t="s">
        <v>4963</v>
      </c>
      <c r="H211" s="31"/>
      <c r="I211" s="52">
        <f t="shared" si="23"/>
        <v>2</v>
      </c>
      <c r="J211" s="96">
        <f>VLOOKUP(G211,AvailabilityData,2,FALSE)</f>
        <v>0</v>
      </c>
      <c r="K211" s="97">
        <f>I211*J211</f>
        <v>0</v>
      </c>
    </row>
    <row r="212" spans="1:11" s="30" customFormat="1" ht="15.75" x14ac:dyDescent="0.25">
      <c r="A212" s="191"/>
      <c r="B212" s="236"/>
      <c r="C212" s="187" t="s">
        <v>1996</v>
      </c>
      <c r="D212" s="188"/>
      <c r="E212" s="175"/>
      <c r="F212" s="211"/>
      <c r="G212" s="256"/>
      <c r="H212" s="31"/>
      <c r="I212" s="52"/>
      <c r="J212" s="96"/>
      <c r="K212" s="97"/>
    </row>
    <row r="213" spans="1:11" s="30" customFormat="1" ht="30" customHeight="1" x14ac:dyDescent="0.25">
      <c r="A213" s="212" t="s">
        <v>2308</v>
      </c>
      <c r="B213" s="260" t="s">
        <v>5085</v>
      </c>
      <c r="C213" s="223" t="s">
        <v>1997</v>
      </c>
      <c r="D213" s="221"/>
      <c r="E213" s="166" t="s">
        <v>4404</v>
      </c>
      <c r="F213" s="233">
        <v>1</v>
      </c>
      <c r="G213" s="168" t="s">
        <v>4963</v>
      </c>
      <c r="H213" s="31"/>
      <c r="I213" s="52">
        <f t="shared" si="23"/>
        <v>2</v>
      </c>
      <c r="J213" s="96">
        <f t="shared" ref="J213:J222" si="26">VLOOKUP(G213,AvailabilityData,2,FALSE)</f>
        <v>0</v>
      </c>
      <c r="K213" s="97">
        <f t="shared" ref="K213:K222" si="27">I213*J213</f>
        <v>0</v>
      </c>
    </row>
    <row r="214" spans="1:11" s="30" customFormat="1" ht="30" customHeight="1" x14ac:dyDescent="0.25">
      <c r="A214" s="212" t="s">
        <v>2309</v>
      </c>
      <c r="B214" s="260" t="s">
        <v>5085</v>
      </c>
      <c r="C214" s="183" t="s">
        <v>1998</v>
      </c>
      <c r="D214" s="209"/>
      <c r="E214" s="166" t="s">
        <v>4404</v>
      </c>
      <c r="F214" s="233">
        <v>1</v>
      </c>
      <c r="G214" s="168" t="s">
        <v>4963</v>
      </c>
      <c r="H214" s="31"/>
      <c r="I214" s="52">
        <f t="shared" si="23"/>
        <v>2</v>
      </c>
      <c r="J214" s="96">
        <f t="shared" si="26"/>
        <v>0</v>
      </c>
      <c r="K214" s="97">
        <f t="shared" si="27"/>
        <v>0</v>
      </c>
    </row>
    <row r="215" spans="1:11" s="30" customFormat="1" ht="30" customHeight="1" x14ac:dyDescent="0.25">
      <c r="A215" s="212" t="s">
        <v>2310</v>
      </c>
      <c r="B215" s="260" t="s">
        <v>5085</v>
      </c>
      <c r="C215" s="183" t="s">
        <v>1999</v>
      </c>
      <c r="D215" s="209"/>
      <c r="E215" s="166" t="s">
        <v>4404</v>
      </c>
      <c r="F215" s="233">
        <v>1</v>
      </c>
      <c r="G215" s="168" t="s">
        <v>4963</v>
      </c>
      <c r="H215" s="31"/>
      <c r="I215" s="52">
        <f t="shared" si="23"/>
        <v>2</v>
      </c>
      <c r="J215" s="96">
        <f t="shared" si="26"/>
        <v>0</v>
      </c>
      <c r="K215" s="97">
        <f t="shared" si="27"/>
        <v>0</v>
      </c>
    </row>
    <row r="216" spans="1:11" s="30" customFormat="1" ht="30" customHeight="1" x14ac:dyDescent="0.25">
      <c r="A216" s="212" t="s">
        <v>2311</v>
      </c>
      <c r="B216" s="260" t="s">
        <v>5085</v>
      </c>
      <c r="C216" s="183" t="s">
        <v>2000</v>
      </c>
      <c r="D216" s="209"/>
      <c r="E216" s="166" t="s">
        <v>4404</v>
      </c>
      <c r="F216" s="233">
        <v>1</v>
      </c>
      <c r="G216" s="168" t="s">
        <v>4963</v>
      </c>
      <c r="H216" s="31"/>
      <c r="I216" s="52">
        <f t="shared" si="23"/>
        <v>2</v>
      </c>
      <c r="J216" s="96">
        <f t="shared" si="26"/>
        <v>0</v>
      </c>
      <c r="K216" s="97">
        <f t="shared" si="27"/>
        <v>0</v>
      </c>
    </row>
    <row r="217" spans="1:11" s="30" customFormat="1" ht="30" customHeight="1" x14ac:dyDescent="0.25">
      <c r="A217" s="212" t="s">
        <v>2312</v>
      </c>
      <c r="B217" s="260" t="s">
        <v>5085</v>
      </c>
      <c r="C217" s="183" t="s">
        <v>2001</v>
      </c>
      <c r="D217" s="209"/>
      <c r="E217" s="166" t="s">
        <v>4404</v>
      </c>
      <c r="F217" s="233">
        <v>1</v>
      </c>
      <c r="G217" s="168" t="s">
        <v>4963</v>
      </c>
      <c r="H217" s="31"/>
      <c r="I217" s="52">
        <f t="shared" si="23"/>
        <v>2</v>
      </c>
      <c r="J217" s="96">
        <f t="shared" si="26"/>
        <v>0</v>
      </c>
      <c r="K217" s="97">
        <f t="shared" si="27"/>
        <v>0</v>
      </c>
    </row>
    <row r="218" spans="1:11" s="30" customFormat="1" ht="30" customHeight="1" x14ac:dyDescent="0.25">
      <c r="A218" s="212" t="s">
        <v>2313</v>
      </c>
      <c r="B218" s="260" t="s">
        <v>5085</v>
      </c>
      <c r="C218" s="223" t="s">
        <v>2010</v>
      </c>
      <c r="D218" s="209"/>
      <c r="E218" s="166" t="s">
        <v>4404</v>
      </c>
      <c r="F218" s="233">
        <v>1</v>
      </c>
      <c r="G218" s="168" t="s">
        <v>4963</v>
      </c>
      <c r="H218" s="31"/>
      <c r="I218" s="52">
        <f t="shared" si="23"/>
        <v>2</v>
      </c>
      <c r="J218" s="96">
        <f t="shared" si="26"/>
        <v>0</v>
      </c>
      <c r="K218" s="97">
        <f t="shared" si="27"/>
        <v>0</v>
      </c>
    </row>
    <row r="219" spans="1:11" s="30" customFormat="1" ht="30" customHeight="1" x14ac:dyDescent="0.25">
      <c r="A219" s="212" t="s">
        <v>2314</v>
      </c>
      <c r="B219" s="260" t="s">
        <v>5085</v>
      </c>
      <c r="C219" s="183" t="s">
        <v>2009</v>
      </c>
      <c r="D219" s="209"/>
      <c r="E219" s="166" t="s">
        <v>4404</v>
      </c>
      <c r="F219" s="233">
        <v>1</v>
      </c>
      <c r="G219" s="168" t="s">
        <v>4963</v>
      </c>
      <c r="H219" s="31"/>
      <c r="I219" s="52">
        <f t="shared" si="23"/>
        <v>2</v>
      </c>
      <c r="J219" s="96">
        <f t="shared" si="26"/>
        <v>0</v>
      </c>
      <c r="K219" s="97">
        <f t="shared" si="27"/>
        <v>0</v>
      </c>
    </row>
    <row r="220" spans="1:11" s="30" customFormat="1" ht="30" customHeight="1" x14ac:dyDescent="0.25">
      <c r="A220" s="212" t="s">
        <v>2315</v>
      </c>
      <c r="B220" s="260" t="s">
        <v>5085</v>
      </c>
      <c r="C220" s="183" t="s">
        <v>2011</v>
      </c>
      <c r="D220" s="209"/>
      <c r="E220" s="166" t="s">
        <v>4404</v>
      </c>
      <c r="F220" s="233">
        <v>1</v>
      </c>
      <c r="G220" s="168" t="s">
        <v>4963</v>
      </c>
      <c r="H220" s="31"/>
      <c r="I220" s="52">
        <f t="shared" si="23"/>
        <v>2</v>
      </c>
      <c r="J220" s="96">
        <f t="shared" si="26"/>
        <v>0</v>
      </c>
      <c r="K220" s="97">
        <f t="shared" si="27"/>
        <v>0</v>
      </c>
    </row>
    <row r="221" spans="1:11" s="30" customFormat="1" ht="30" customHeight="1" x14ac:dyDescent="0.25">
      <c r="A221" s="212" t="s">
        <v>2316</v>
      </c>
      <c r="B221" s="260" t="s">
        <v>5085</v>
      </c>
      <c r="C221" s="183" t="s">
        <v>2470</v>
      </c>
      <c r="D221" s="209"/>
      <c r="E221" s="166" t="s">
        <v>4404</v>
      </c>
      <c r="F221" s="233">
        <v>1</v>
      </c>
      <c r="G221" s="168" t="s">
        <v>4963</v>
      </c>
      <c r="H221" s="31"/>
      <c r="I221" s="52">
        <f t="shared" si="23"/>
        <v>2</v>
      </c>
      <c r="J221" s="96">
        <f t="shared" si="26"/>
        <v>0</v>
      </c>
      <c r="K221" s="97">
        <f t="shared" si="27"/>
        <v>0</v>
      </c>
    </row>
    <row r="222" spans="1:11" s="30" customFormat="1" ht="30" customHeight="1" x14ac:dyDescent="0.25">
      <c r="A222" s="212" t="s">
        <v>3733</v>
      </c>
      <c r="B222" s="260" t="s">
        <v>5085</v>
      </c>
      <c r="C222" s="238" t="s">
        <v>2002</v>
      </c>
      <c r="D222" s="209"/>
      <c r="E222" s="166" t="s">
        <v>4404</v>
      </c>
      <c r="F222" s="233">
        <v>1</v>
      </c>
      <c r="G222" s="168" t="s">
        <v>4963</v>
      </c>
      <c r="H222" s="31"/>
      <c r="I222" s="52">
        <f t="shared" si="23"/>
        <v>2</v>
      </c>
      <c r="J222" s="96">
        <f t="shared" si="26"/>
        <v>0</v>
      </c>
      <c r="K222" s="97">
        <f t="shared" si="27"/>
        <v>0</v>
      </c>
    </row>
    <row r="223" spans="1:11" s="30" customFormat="1" ht="15.75" x14ac:dyDescent="0.25">
      <c r="A223" s="191"/>
      <c r="B223" s="236"/>
      <c r="C223" s="187" t="s">
        <v>2472</v>
      </c>
      <c r="D223" s="188"/>
      <c r="E223" s="175"/>
      <c r="F223" s="211"/>
      <c r="G223" s="256"/>
      <c r="H223" s="31"/>
      <c r="I223" s="52"/>
      <c r="J223" s="96"/>
      <c r="K223" s="97"/>
    </row>
    <row r="224" spans="1:11" s="30" customFormat="1" ht="30" customHeight="1" x14ac:dyDescent="0.25">
      <c r="A224" s="212" t="s">
        <v>2317</v>
      </c>
      <c r="B224" s="260" t="s">
        <v>5085</v>
      </c>
      <c r="C224" s="223" t="s">
        <v>5017</v>
      </c>
      <c r="D224" s="142"/>
      <c r="E224" s="166" t="s">
        <v>4404</v>
      </c>
      <c r="F224" s="233">
        <v>1</v>
      </c>
      <c r="G224" s="168" t="s">
        <v>4963</v>
      </c>
      <c r="H224" s="31"/>
      <c r="I224" s="52">
        <f t="shared" si="23"/>
        <v>2</v>
      </c>
      <c r="J224" s="96">
        <f t="shared" ref="J224:J245" si="28">VLOOKUP(G224,AvailabilityData,2,FALSE)</f>
        <v>0</v>
      </c>
      <c r="K224" s="97">
        <f t="shared" ref="K224:K245" si="29">I224*J224</f>
        <v>0</v>
      </c>
    </row>
    <row r="225" spans="1:11" s="30" customFormat="1" ht="30" customHeight="1" x14ac:dyDescent="0.25">
      <c r="A225" s="212" t="s">
        <v>2318</v>
      </c>
      <c r="B225" s="260" t="s">
        <v>5085</v>
      </c>
      <c r="C225" s="223" t="s">
        <v>5020</v>
      </c>
      <c r="D225" s="142"/>
      <c r="E225" s="166" t="s">
        <v>4404</v>
      </c>
      <c r="F225" s="233">
        <v>1</v>
      </c>
      <c r="G225" s="168" t="s">
        <v>4963</v>
      </c>
      <c r="H225" s="31"/>
      <c r="I225" s="52">
        <f t="shared" si="23"/>
        <v>2</v>
      </c>
      <c r="J225" s="96">
        <f t="shared" si="28"/>
        <v>0</v>
      </c>
      <c r="K225" s="97">
        <f t="shared" si="29"/>
        <v>0</v>
      </c>
    </row>
    <row r="226" spans="1:11" s="30" customFormat="1" ht="30" customHeight="1" x14ac:dyDescent="0.25">
      <c r="A226" s="212" t="s">
        <v>2319</v>
      </c>
      <c r="B226" s="260" t="s">
        <v>5085</v>
      </c>
      <c r="C226" s="183" t="s">
        <v>1810</v>
      </c>
      <c r="D226" s="142"/>
      <c r="E226" s="166" t="s">
        <v>4404</v>
      </c>
      <c r="F226" s="233">
        <v>1</v>
      </c>
      <c r="G226" s="168" t="s">
        <v>4963</v>
      </c>
      <c r="H226" s="31"/>
      <c r="I226" s="52">
        <f t="shared" si="23"/>
        <v>2</v>
      </c>
      <c r="J226" s="96">
        <f t="shared" si="28"/>
        <v>0</v>
      </c>
      <c r="K226" s="97">
        <f t="shared" si="29"/>
        <v>0</v>
      </c>
    </row>
    <row r="227" spans="1:11" s="30" customFormat="1" ht="30" customHeight="1" x14ac:dyDescent="0.25">
      <c r="A227" s="212" t="s">
        <v>2320</v>
      </c>
      <c r="B227" s="260" t="s">
        <v>5085</v>
      </c>
      <c r="C227" s="183" t="s">
        <v>5009</v>
      </c>
      <c r="D227" s="142"/>
      <c r="E227" s="166" t="s">
        <v>4404</v>
      </c>
      <c r="F227" s="233">
        <v>1</v>
      </c>
      <c r="G227" s="168" t="s">
        <v>4963</v>
      </c>
      <c r="H227" s="31"/>
      <c r="I227" s="52">
        <f t="shared" si="23"/>
        <v>2</v>
      </c>
      <c r="J227" s="96">
        <f t="shared" si="28"/>
        <v>0</v>
      </c>
      <c r="K227" s="97">
        <f t="shared" si="29"/>
        <v>0</v>
      </c>
    </row>
    <row r="228" spans="1:11" s="30" customFormat="1" ht="30" customHeight="1" x14ac:dyDescent="0.25">
      <c r="A228" s="212" t="s">
        <v>2321</v>
      </c>
      <c r="B228" s="260" t="s">
        <v>5085</v>
      </c>
      <c r="C228" s="183" t="s">
        <v>1984</v>
      </c>
      <c r="D228" s="142"/>
      <c r="E228" s="166" t="s">
        <v>4404</v>
      </c>
      <c r="F228" s="233">
        <v>1</v>
      </c>
      <c r="G228" s="168" t="s">
        <v>4963</v>
      </c>
      <c r="H228" s="31"/>
      <c r="I228" s="52">
        <f t="shared" si="23"/>
        <v>2</v>
      </c>
      <c r="J228" s="96">
        <f t="shared" si="28"/>
        <v>0</v>
      </c>
      <c r="K228" s="97">
        <f t="shared" si="29"/>
        <v>0</v>
      </c>
    </row>
    <row r="229" spans="1:11" s="30" customFormat="1" ht="30" customHeight="1" x14ac:dyDescent="0.25">
      <c r="A229" s="212" t="s">
        <v>2322</v>
      </c>
      <c r="B229" s="163" t="s">
        <v>3041</v>
      </c>
      <c r="C229" s="183" t="s">
        <v>5010</v>
      </c>
      <c r="D229" s="142"/>
      <c r="E229" s="166" t="s">
        <v>4405</v>
      </c>
      <c r="F229" s="233">
        <v>1</v>
      </c>
      <c r="G229" s="168" t="s">
        <v>4963</v>
      </c>
      <c r="H229" s="31"/>
      <c r="I229" s="52">
        <f t="shared" si="23"/>
        <v>1</v>
      </c>
      <c r="J229" s="96">
        <f t="shared" si="28"/>
        <v>0</v>
      </c>
      <c r="K229" s="97">
        <f t="shared" si="29"/>
        <v>0</v>
      </c>
    </row>
    <row r="230" spans="1:11" s="30" customFormat="1" ht="30" customHeight="1" x14ac:dyDescent="0.25">
      <c r="A230" s="212" t="s">
        <v>2323</v>
      </c>
      <c r="B230" s="163" t="s">
        <v>5085</v>
      </c>
      <c r="C230" s="183" t="s">
        <v>551</v>
      </c>
      <c r="D230" s="142"/>
      <c r="E230" s="166"/>
      <c r="F230" s="233">
        <v>1</v>
      </c>
      <c r="G230" s="168" t="s">
        <v>4963</v>
      </c>
      <c r="H230" s="31"/>
      <c r="I230" s="52">
        <f t="shared" si="23"/>
        <v>2</v>
      </c>
      <c r="J230" s="96">
        <f t="shared" si="28"/>
        <v>0</v>
      </c>
      <c r="K230" s="97">
        <f t="shared" si="29"/>
        <v>0</v>
      </c>
    </row>
    <row r="231" spans="1:11" s="30" customFormat="1" ht="30" customHeight="1" x14ac:dyDescent="0.25">
      <c r="A231" s="212" t="s">
        <v>2324</v>
      </c>
      <c r="B231" s="163" t="s">
        <v>5085</v>
      </c>
      <c r="C231" s="183" t="s">
        <v>5018</v>
      </c>
      <c r="D231" s="142"/>
      <c r="E231" s="166"/>
      <c r="F231" s="233">
        <v>1</v>
      </c>
      <c r="G231" s="168" t="s">
        <v>4963</v>
      </c>
      <c r="H231" s="31"/>
      <c r="I231" s="52">
        <f t="shared" si="23"/>
        <v>2</v>
      </c>
      <c r="J231" s="96">
        <f t="shared" si="28"/>
        <v>0</v>
      </c>
      <c r="K231" s="97">
        <f t="shared" si="29"/>
        <v>0</v>
      </c>
    </row>
    <row r="232" spans="1:11" s="30" customFormat="1" ht="30" customHeight="1" x14ac:dyDescent="0.25">
      <c r="A232" s="212" t="s">
        <v>2325</v>
      </c>
      <c r="B232" s="163" t="s">
        <v>5085</v>
      </c>
      <c r="C232" s="183" t="s">
        <v>5021</v>
      </c>
      <c r="D232" s="142"/>
      <c r="E232" s="166" t="s">
        <v>4404</v>
      </c>
      <c r="F232" s="233">
        <v>1</v>
      </c>
      <c r="G232" s="168" t="s">
        <v>4963</v>
      </c>
      <c r="H232" s="31"/>
      <c r="I232" s="52">
        <f t="shared" si="23"/>
        <v>2</v>
      </c>
      <c r="J232" s="96">
        <f t="shared" si="28"/>
        <v>0</v>
      </c>
      <c r="K232" s="97">
        <f t="shared" si="29"/>
        <v>0</v>
      </c>
    </row>
    <row r="233" spans="1:11" s="30" customFormat="1" ht="42" customHeight="1" x14ac:dyDescent="0.25">
      <c r="A233" s="212" t="s">
        <v>2326</v>
      </c>
      <c r="B233" s="163" t="s">
        <v>5085</v>
      </c>
      <c r="C233" s="164" t="s">
        <v>3055</v>
      </c>
      <c r="D233" s="177"/>
      <c r="E233" s="166" t="s">
        <v>4404</v>
      </c>
      <c r="F233" s="233">
        <v>1</v>
      </c>
      <c r="G233" s="168" t="s">
        <v>4963</v>
      </c>
      <c r="H233" s="31"/>
      <c r="I233" s="52">
        <f t="shared" si="23"/>
        <v>2</v>
      </c>
      <c r="J233" s="96">
        <f t="shared" si="28"/>
        <v>0</v>
      </c>
      <c r="K233" s="97">
        <f t="shared" si="29"/>
        <v>0</v>
      </c>
    </row>
    <row r="234" spans="1:11" s="30" customFormat="1" ht="46.5" customHeight="1" x14ac:dyDescent="0.25">
      <c r="A234" s="212" t="s">
        <v>2327</v>
      </c>
      <c r="B234" s="163" t="s">
        <v>3041</v>
      </c>
      <c r="C234" s="164" t="s">
        <v>3056</v>
      </c>
      <c r="D234" s="177"/>
      <c r="E234" s="166" t="s">
        <v>4405</v>
      </c>
      <c r="F234" s="233">
        <v>1</v>
      </c>
      <c r="G234" s="168" t="s">
        <v>4963</v>
      </c>
      <c r="H234" s="31"/>
      <c r="I234" s="52">
        <f t="shared" si="23"/>
        <v>1</v>
      </c>
      <c r="J234" s="96">
        <f t="shared" si="28"/>
        <v>0</v>
      </c>
      <c r="K234" s="97">
        <f t="shared" si="29"/>
        <v>0</v>
      </c>
    </row>
    <row r="235" spans="1:11" s="30" customFormat="1" ht="30" customHeight="1" x14ac:dyDescent="0.25">
      <c r="A235" s="212" t="s">
        <v>2328</v>
      </c>
      <c r="B235" s="163" t="s">
        <v>5085</v>
      </c>
      <c r="C235" s="164" t="s">
        <v>4399</v>
      </c>
      <c r="D235" s="177"/>
      <c r="E235" s="166" t="s">
        <v>4405</v>
      </c>
      <c r="F235" s="233">
        <v>1</v>
      </c>
      <c r="G235" s="168" t="s">
        <v>4963</v>
      </c>
      <c r="H235" s="31"/>
      <c r="I235" s="52">
        <f t="shared" si="23"/>
        <v>2</v>
      </c>
      <c r="J235" s="96">
        <f t="shared" si="28"/>
        <v>0</v>
      </c>
      <c r="K235" s="97">
        <f t="shared" si="29"/>
        <v>0</v>
      </c>
    </row>
    <row r="236" spans="1:11" s="30" customFormat="1" ht="30" customHeight="1" x14ac:dyDescent="0.25">
      <c r="A236" s="212" t="s">
        <v>2329</v>
      </c>
      <c r="B236" s="163" t="s">
        <v>5085</v>
      </c>
      <c r="C236" s="164" t="s">
        <v>4400</v>
      </c>
      <c r="D236" s="177"/>
      <c r="E236" s="166" t="s">
        <v>4405</v>
      </c>
      <c r="F236" s="233">
        <v>1</v>
      </c>
      <c r="G236" s="168" t="s">
        <v>4963</v>
      </c>
      <c r="H236" s="31"/>
      <c r="I236" s="52">
        <f t="shared" si="23"/>
        <v>2</v>
      </c>
      <c r="J236" s="96">
        <f t="shared" si="28"/>
        <v>0</v>
      </c>
      <c r="K236" s="97">
        <f t="shared" si="29"/>
        <v>0</v>
      </c>
    </row>
    <row r="237" spans="1:11" s="30" customFormat="1" ht="30" customHeight="1" x14ac:dyDescent="0.25">
      <c r="A237" s="212" t="s">
        <v>2330</v>
      </c>
      <c r="B237" s="163" t="s">
        <v>5085</v>
      </c>
      <c r="C237" s="164" t="s">
        <v>4401</v>
      </c>
      <c r="D237" s="142"/>
      <c r="E237" s="166"/>
      <c r="F237" s="233">
        <v>1</v>
      </c>
      <c r="G237" s="168" t="s">
        <v>4963</v>
      </c>
      <c r="H237" s="31"/>
      <c r="I237" s="52">
        <f t="shared" si="23"/>
        <v>2</v>
      </c>
      <c r="J237" s="96">
        <f t="shared" si="28"/>
        <v>0</v>
      </c>
      <c r="K237" s="97">
        <f t="shared" si="29"/>
        <v>0</v>
      </c>
    </row>
    <row r="238" spans="1:11" s="30" customFormat="1" ht="45.75" customHeight="1" x14ac:dyDescent="0.25">
      <c r="A238" s="212" t="s">
        <v>2331</v>
      </c>
      <c r="B238" s="163" t="s">
        <v>3041</v>
      </c>
      <c r="C238" s="169" t="s">
        <v>2837</v>
      </c>
      <c r="D238" s="142"/>
      <c r="E238" s="166"/>
      <c r="F238" s="233">
        <v>1</v>
      </c>
      <c r="G238" s="168" t="s">
        <v>4963</v>
      </c>
      <c r="H238" s="31"/>
      <c r="I238" s="52">
        <f t="shared" si="23"/>
        <v>1</v>
      </c>
      <c r="J238" s="96">
        <f t="shared" si="28"/>
        <v>0</v>
      </c>
      <c r="K238" s="97">
        <f t="shared" si="29"/>
        <v>0</v>
      </c>
    </row>
    <row r="239" spans="1:11" s="30" customFormat="1" ht="45" customHeight="1" x14ac:dyDescent="0.25">
      <c r="A239" s="212" t="s">
        <v>2332</v>
      </c>
      <c r="B239" s="163" t="s">
        <v>3041</v>
      </c>
      <c r="C239" s="164" t="s">
        <v>2838</v>
      </c>
      <c r="D239" s="142"/>
      <c r="E239" s="166" t="s">
        <v>4405</v>
      </c>
      <c r="F239" s="233">
        <v>1</v>
      </c>
      <c r="G239" s="168" t="s">
        <v>4963</v>
      </c>
      <c r="H239" s="31"/>
      <c r="I239" s="52">
        <f t="shared" si="23"/>
        <v>1</v>
      </c>
      <c r="J239" s="96">
        <f t="shared" si="28"/>
        <v>0</v>
      </c>
      <c r="K239" s="97">
        <f t="shared" si="29"/>
        <v>0</v>
      </c>
    </row>
    <row r="240" spans="1:11" s="30" customFormat="1" ht="45" customHeight="1" x14ac:dyDescent="0.25">
      <c r="A240" s="212" t="s">
        <v>2333</v>
      </c>
      <c r="B240" s="163" t="s">
        <v>3041</v>
      </c>
      <c r="C240" s="164" t="s">
        <v>2839</v>
      </c>
      <c r="D240" s="142"/>
      <c r="E240" s="166" t="s">
        <v>4405</v>
      </c>
      <c r="F240" s="233">
        <v>1</v>
      </c>
      <c r="G240" s="168" t="s">
        <v>4963</v>
      </c>
      <c r="H240" s="31"/>
      <c r="I240" s="52">
        <f t="shared" si="23"/>
        <v>1</v>
      </c>
      <c r="J240" s="96">
        <f t="shared" si="28"/>
        <v>0</v>
      </c>
      <c r="K240" s="97">
        <f t="shared" si="29"/>
        <v>0</v>
      </c>
    </row>
    <row r="241" spans="1:11" s="30" customFormat="1" ht="30" customHeight="1" x14ac:dyDescent="0.25">
      <c r="A241" s="212" t="s">
        <v>2334</v>
      </c>
      <c r="B241" s="163" t="s">
        <v>5085</v>
      </c>
      <c r="C241" s="164" t="s">
        <v>3342</v>
      </c>
      <c r="D241" s="142"/>
      <c r="E241" s="166" t="s">
        <v>4404</v>
      </c>
      <c r="F241" s="233">
        <v>1</v>
      </c>
      <c r="G241" s="168" t="s">
        <v>4963</v>
      </c>
      <c r="H241" s="31"/>
      <c r="I241" s="52">
        <f t="shared" si="23"/>
        <v>2</v>
      </c>
      <c r="J241" s="96">
        <f t="shared" si="28"/>
        <v>0</v>
      </c>
      <c r="K241" s="97">
        <f t="shared" si="29"/>
        <v>0</v>
      </c>
    </row>
    <row r="242" spans="1:11" s="30" customFormat="1" ht="45" customHeight="1" x14ac:dyDescent="0.25">
      <c r="A242" s="212" t="s">
        <v>2335</v>
      </c>
      <c r="B242" s="163" t="s">
        <v>5085</v>
      </c>
      <c r="C242" s="164" t="s">
        <v>4437</v>
      </c>
      <c r="D242" s="142"/>
      <c r="E242" s="166" t="s">
        <v>4404</v>
      </c>
      <c r="F242" s="233">
        <v>1</v>
      </c>
      <c r="G242" s="168" t="s">
        <v>4963</v>
      </c>
      <c r="H242" s="31"/>
      <c r="I242" s="52">
        <f t="shared" si="23"/>
        <v>2</v>
      </c>
      <c r="J242" s="96">
        <f t="shared" si="28"/>
        <v>0</v>
      </c>
      <c r="K242" s="97">
        <f t="shared" si="29"/>
        <v>0</v>
      </c>
    </row>
    <row r="243" spans="1:11" s="30" customFormat="1" ht="45" customHeight="1" x14ac:dyDescent="0.25">
      <c r="A243" s="212" t="s">
        <v>3734</v>
      </c>
      <c r="B243" s="163" t="s">
        <v>3041</v>
      </c>
      <c r="C243" s="164" t="s">
        <v>4436</v>
      </c>
      <c r="D243" s="142"/>
      <c r="E243" s="166" t="s">
        <v>4405</v>
      </c>
      <c r="F243" s="233">
        <v>1</v>
      </c>
      <c r="G243" s="168" t="s">
        <v>4963</v>
      </c>
      <c r="H243" s="31"/>
      <c r="I243" s="52">
        <f t="shared" si="23"/>
        <v>1</v>
      </c>
      <c r="J243" s="96">
        <f t="shared" si="28"/>
        <v>0</v>
      </c>
      <c r="K243" s="97">
        <f t="shared" si="29"/>
        <v>0</v>
      </c>
    </row>
    <row r="244" spans="1:11" s="30" customFormat="1" ht="45" customHeight="1" x14ac:dyDescent="0.25">
      <c r="A244" s="212" t="s">
        <v>2336</v>
      </c>
      <c r="B244" s="163" t="s">
        <v>5085</v>
      </c>
      <c r="C244" s="164" t="s">
        <v>3343</v>
      </c>
      <c r="D244" s="142"/>
      <c r="E244" s="166" t="s">
        <v>4405</v>
      </c>
      <c r="F244" s="233">
        <v>1</v>
      </c>
      <c r="G244" s="168" t="s">
        <v>4963</v>
      </c>
      <c r="H244" s="31"/>
      <c r="I244" s="52">
        <f t="shared" si="23"/>
        <v>2</v>
      </c>
      <c r="J244" s="96">
        <f t="shared" si="28"/>
        <v>0</v>
      </c>
      <c r="K244" s="97">
        <f t="shared" si="29"/>
        <v>0</v>
      </c>
    </row>
    <row r="245" spans="1:11" s="30" customFormat="1" ht="45" customHeight="1" x14ac:dyDescent="0.25">
      <c r="A245" s="212" t="s">
        <v>2337</v>
      </c>
      <c r="B245" s="163" t="s">
        <v>5085</v>
      </c>
      <c r="C245" s="310" t="s">
        <v>4969</v>
      </c>
      <c r="D245" s="170"/>
      <c r="E245" s="166"/>
      <c r="F245" s="311">
        <v>1</v>
      </c>
      <c r="G245" s="168" t="s">
        <v>4963</v>
      </c>
      <c r="H245" s="31"/>
      <c r="I245" s="52">
        <f t="shared" si="23"/>
        <v>2</v>
      </c>
      <c r="J245" s="96">
        <f t="shared" si="28"/>
        <v>0</v>
      </c>
      <c r="K245" s="97">
        <f t="shared" si="29"/>
        <v>0</v>
      </c>
    </row>
    <row r="246" spans="1:11" s="30" customFormat="1" ht="15.75" x14ac:dyDescent="0.25">
      <c r="A246" s="172" t="s">
        <v>3038</v>
      </c>
      <c r="B246" s="173"/>
      <c r="C246" s="187"/>
      <c r="D246" s="188"/>
      <c r="E246" s="175"/>
      <c r="F246" s="312"/>
      <c r="G246" s="332"/>
      <c r="H246" s="31"/>
      <c r="I246" s="52"/>
      <c r="J246" s="96"/>
      <c r="K246" s="97"/>
    </row>
    <row r="247" spans="1:11" s="30" customFormat="1" ht="30" customHeight="1" x14ac:dyDescent="0.25">
      <c r="A247" s="162" t="s">
        <v>2338</v>
      </c>
      <c r="B247" s="163" t="s">
        <v>5085</v>
      </c>
      <c r="C247" s="164" t="s">
        <v>1727</v>
      </c>
      <c r="D247" s="142"/>
      <c r="E247" s="166" t="s">
        <v>4404</v>
      </c>
      <c r="F247" s="233">
        <v>1</v>
      </c>
      <c r="G247" s="168" t="s">
        <v>4963</v>
      </c>
      <c r="H247" s="31"/>
      <c r="I247" s="52">
        <f t="shared" si="23"/>
        <v>2</v>
      </c>
      <c r="J247" s="96">
        <f t="shared" ref="J247:J252" si="30">VLOOKUP(G247,AvailabilityData,2,FALSE)</f>
        <v>0</v>
      </c>
      <c r="K247" s="97">
        <f t="shared" ref="K247:K252" si="31">I247*J247</f>
        <v>0</v>
      </c>
    </row>
    <row r="248" spans="1:11" s="30" customFormat="1" ht="30" customHeight="1" x14ac:dyDescent="0.25">
      <c r="A248" s="162" t="s">
        <v>2339</v>
      </c>
      <c r="B248" s="163" t="s">
        <v>5085</v>
      </c>
      <c r="C248" s="164" t="s">
        <v>1728</v>
      </c>
      <c r="D248" s="142"/>
      <c r="E248" s="166" t="s">
        <v>4404</v>
      </c>
      <c r="F248" s="233">
        <v>1</v>
      </c>
      <c r="G248" s="168" t="s">
        <v>4963</v>
      </c>
      <c r="H248" s="31"/>
      <c r="I248" s="52">
        <f t="shared" si="23"/>
        <v>2</v>
      </c>
      <c r="J248" s="96">
        <f t="shared" si="30"/>
        <v>0</v>
      </c>
      <c r="K248" s="97">
        <f t="shared" si="31"/>
        <v>0</v>
      </c>
    </row>
    <row r="249" spans="1:11" s="30" customFormat="1" ht="30" customHeight="1" x14ac:dyDescent="0.25">
      <c r="A249" s="212" t="s">
        <v>2340</v>
      </c>
      <c r="B249" s="163" t="s">
        <v>5085</v>
      </c>
      <c r="C249" s="164" t="s">
        <v>1729</v>
      </c>
      <c r="D249" s="142"/>
      <c r="E249" s="166" t="s">
        <v>4404</v>
      </c>
      <c r="F249" s="233">
        <v>1</v>
      </c>
      <c r="G249" s="168" t="s">
        <v>4963</v>
      </c>
      <c r="H249" s="31"/>
      <c r="I249" s="52">
        <f t="shared" si="23"/>
        <v>2</v>
      </c>
      <c r="J249" s="96">
        <f t="shared" si="30"/>
        <v>0</v>
      </c>
      <c r="K249" s="97">
        <f t="shared" si="31"/>
        <v>0</v>
      </c>
    </row>
    <row r="250" spans="1:11" s="30" customFormat="1" ht="30" customHeight="1" x14ac:dyDescent="0.25">
      <c r="A250" s="212" t="s">
        <v>2341</v>
      </c>
      <c r="B250" s="163" t="s">
        <v>5085</v>
      </c>
      <c r="C250" s="164" t="s">
        <v>1730</v>
      </c>
      <c r="D250" s="142"/>
      <c r="E250" s="166" t="s">
        <v>4405</v>
      </c>
      <c r="F250" s="233">
        <v>1</v>
      </c>
      <c r="G250" s="168" t="s">
        <v>4963</v>
      </c>
      <c r="H250" s="31"/>
      <c r="I250" s="52">
        <f t="shared" si="23"/>
        <v>2</v>
      </c>
      <c r="J250" s="96">
        <f t="shared" si="30"/>
        <v>0</v>
      </c>
      <c r="K250" s="97">
        <f t="shared" si="31"/>
        <v>0</v>
      </c>
    </row>
    <row r="251" spans="1:11" s="30" customFormat="1" ht="30" customHeight="1" x14ac:dyDescent="0.25">
      <c r="A251" s="212" t="s">
        <v>2632</v>
      </c>
      <c r="B251" s="163" t="s">
        <v>5085</v>
      </c>
      <c r="C251" s="244" t="s">
        <v>2607</v>
      </c>
      <c r="D251" s="313"/>
      <c r="E251" s="166" t="s">
        <v>4405</v>
      </c>
      <c r="F251" s="233">
        <v>1</v>
      </c>
      <c r="G251" s="168" t="s">
        <v>4963</v>
      </c>
      <c r="H251" s="31"/>
      <c r="I251" s="52">
        <f t="shared" si="23"/>
        <v>2</v>
      </c>
      <c r="J251" s="96">
        <f t="shared" si="30"/>
        <v>0</v>
      </c>
      <c r="K251" s="97">
        <f t="shared" si="31"/>
        <v>0</v>
      </c>
    </row>
    <row r="252" spans="1:11" s="30" customFormat="1" ht="30" customHeight="1" x14ac:dyDescent="0.25">
      <c r="A252" s="212" t="s">
        <v>2633</v>
      </c>
      <c r="B252" s="163" t="s">
        <v>5085</v>
      </c>
      <c r="C252" s="164" t="s">
        <v>4925</v>
      </c>
      <c r="D252" s="142"/>
      <c r="E252" s="171" t="s">
        <v>4405</v>
      </c>
      <c r="F252" s="243"/>
      <c r="G252" s="168" t="s">
        <v>4963</v>
      </c>
      <c r="H252" s="31"/>
      <c r="I252" s="52">
        <f t="shared" si="23"/>
        <v>2</v>
      </c>
      <c r="J252" s="96">
        <f t="shared" si="30"/>
        <v>0</v>
      </c>
      <c r="K252" s="97">
        <f t="shared" si="31"/>
        <v>0</v>
      </c>
    </row>
    <row r="253" spans="1:11" s="30" customFormat="1" ht="30" customHeight="1" x14ac:dyDescent="0.25">
      <c r="A253" s="191"/>
      <c r="B253" s="192"/>
      <c r="C253" s="187" t="s">
        <v>3344</v>
      </c>
      <c r="D253" s="188"/>
      <c r="E253" s="175"/>
      <c r="F253" s="194"/>
      <c r="G253" s="331"/>
      <c r="H253" s="31"/>
      <c r="I253" s="52"/>
      <c r="J253" s="96"/>
      <c r="K253" s="97"/>
    </row>
    <row r="254" spans="1:11" s="30" customFormat="1" ht="30" customHeight="1" x14ac:dyDescent="0.25">
      <c r="A254" s="212" t="s">
        <v>2634</v>
      </c>
      <c r="B254" s="163" t="s">
        <v>5085</v>
      </c>
      <c r="C254" s="223" t="s">
        <v>3345</v>
      </c>
      <c r="D254" s="314"/>
      <c r="E254" s="166" t="s">
        <v>4404</v>
      </c>
      <c r="F254" s="233">
        <v>1</v>
      </c>
      <c r="G254" s="168" t="s">
        <v>4963</v>
      </c>
      <c r="H254" s="31"/>
      <c r="I254" s="52">
        <f t="shared" si="23"/>
        <v>2</v>
      </c>
      <c r="J254" s="96">
        <f t="shared" ref="J254:J270" si="32">VLOOKUP(G254,AvailabilityData,2,FALSE)</f>
        <v>0</v>
      </c>
      <c r="K254" s="97">
        <f t="shared" ref="K254:K270" si="33">I254*J254</f>
        <v>0</v>
      </c>
    </row>
    <row r="255" spans="1:11" s="30" customFormat="1" ht="30" customHeight="1" x14ac:dyDescent="0.25">
      <c r="A255" s="212" t="s">
        <v>2635</v>
      </c>
      <c r="B255" s="163" t="s">
        <v>5085</v>
      </c>
      <c r="C255" s="183" t="s">
        <v>2818</v>
      </c>
      <c r="D255" s="142"/>
      <c r="E255" s="166" t="s">
        <v>4404</v>
      </c>
      <c r="F255" s="233">
        <v>1</v>
      </c>
      <c r="G255" s="168" t="s">
        <v>4963</v>
      </c>
      <c r="H255" s="31"/>
      <c r="I255" s="52">
        <f t="shared" si="23"/>
        <v>2</v>
      </c>
      <c r="J255" s="96">
        <f t="shared" si="32"/>
        <v>0</v>
      </c>
      <c r="K255" s="97">
        <f t="shared" si="33"/>
        <v>0</v>
      </c>
    </row>
    <row r="256" spans="1:11" s="30" customFormat="1" ht="30" customHeight="1" x14ac:dyDescent="0.25">
      <c r="A256" s="212" t="s">
        <v>2636</v>
      </c>
      <c r="B256" s="163" t="s">
        <v>5085</v>
      </c>
      <c r="C256" s="183" t="s">
        <v>3346</v>
      </c>
      <c r="D256" s="142"/>
      <c r="E256" s="166" t="s">
        <v>4404</v>
      </c>
      <c r="F256" s="233">
        <v>1</v>
      </c>
      <c r="G256" s="168" t="s">
        <v>4963</v>
      </c>
      <c r="H256" s="31"/>
      <c r="I256" s="52">
        <f t="shared" si="23"/>
        <v>2</v>
      </c>
      <c r="J256" s="96">
        <f t="shared" si="32"/>
        <v>0</v>
      </c>
      <c r="K256" s="97">
        <f t="shared" si="33"/>
        <v>0</v>
      </c>
    </row>
    <row r="257" spans="1:11" s="30" customFormat="1" ht="30" customHeight="1" x14ac:dyDescent="0.25">
      <c r="A257" s="212" t="s">
        <v>2637</v>
      </c>
      <c r="B257" s="163" t="s">
        <v>5085</v>
      </c>
      <c r="C257" s="183" t="s">
        <v>2820</v>
      </c>
      <c r="D257" s="142"/>
      <c r="E257" s="166" t="s">
        <v>4404</v>
      </c>
      <c r="F257" s="233">
        <v>1</v>
      </c>
      <c r="G257" s="168" t="s">
        <v>4963</v>
      </c>
      <c r="H257" s="31"/>
      <c r="I257" s="52">
        <f t="shared" si="23"/>
        <v>2</v>
      </c>
      <c r="J257" s="96">
        <f t="shared" si="32"/>
        <v>0</v>
      </c>
      <c r="K257" s="97">
        <f t="shared" si="33"/>
        <v>0</v>
      </c>
    </row>
    <row r="258" spans="1:11" s="30" customFormat="1" ht="30" customHeight="1" x14ac:dyDescent="0.25">
      <c r="A258" s="212" t="s">
        <v>2638</v>
      </c>
      <c r="B258" s="163" t="s">
        <v>5085</v>
      </c>
      <c r="C258" s="183" t="s">
        <v>3347</v>
      </c>
      <c r="D258" s="142"/>
      <c r="E258" s="166" t="s">
        <v>4404</v>
      </c>
      <c r="F258" s="233">
        <v>1</v>
      </c>
      <c r="G258" s="168" t="s">
        <v>4963</v>
      </c>
      <c r="H258" s="31"/>
      <c r="I258" s="52">
        <f t="shared" si="23"/>
        <v>2</v>
      </c>
      <c r="J258" s="96">
        <f t="shared" si="32"/>
        <v>0</v>
      </c>
      <c r="K258" s="97">
        <f t="shared" si="33"/>
        <v>0</v>
      </c>
    </row>
    <row r="259" spans="1:11" s="30" customFormat="1" ht="30" customHeight="1" x14ac:dyDescent="0.25">
      <c r="A259" s="212" t="s">
        <v>2639</v>
      </c>
      <c r="B259" s="163" t="s">
        <v>5085</v>
      </c>
      <c r="C259" s="183" t="s">
        <v>3348</v>
      </c>
      <c r="D259" s="142"/>
      <c r="E259" s="166" t="s">
        <v>4404</v>
      </c>
      <c r="F259" s="233">
        <v>1</v>
      </c>
      <c r="G259" s="168" t="s">
        <v>4963</v>
      </c>
      <c r="H259" s="31"/>
      <c r="I259" s="52">
        <f t="shared" si="23"/>
        <v>2</v>
      </c>
      <c r="J259" s="96">
        <f t="shared" si="32"/>
        <v>0</v>
      </c>
      <c r="K259" s="97">
        <f t="shared" si="33"/>
        <v>0</v>
      </c>
    </row>
    <row r="260" spans="1:11" s="30" customFormat="1" ht="30" customHeight="1" x14ac:dyDescent="0.25">
      <c r="A260" s="212" t="s">
        <v>2640</v>
      </c>
      <c r="B260" s="163" t="s">
        <v>5085</v>
      </c>
      <c r="C260" s="169" t="s">
        <v>3352</v>
      </c>
      <c r="D260" s="142"/>
      <c r="E260" s="166" t="s">
        <v>4404</v>
      </c>
      <c r="F260" s="233">
        <v>1</v>
      </c>
      <c r="G260" s="168" t="s">
        <v>4963</v>
      </c>
      <c r="H260" s="31"/>
      <c r="I260" s="52">
        <f t="shared" si="23"/>
        <v>2</v>
      </c>
      <c r="J260" s="96">
        <f t="shared" si="32"/>
        <v>0</v>
      </c>
      <c r="K260" s="97">
        <f t="shared" si="33"/>
        <v>0</v>
      </c>
    </row>
    <row r="261" spans="1:11" s="30" customFormat="1" ht="30" customHeight="1" x14ac:dyDescent="0.25">
      <c r="A261" s="212" t="s">
        <v>2641</v>
      </c>
      <c r="B261" s="163" t="s">
        <v>5085</v>
      </c>
      <c r="C261" s="169" t="s">
        <v>3353</v>
      </c>
      <c r="D261" s="142"/>
      <c r="E261" s="166" t="s">
        <v>4404</v>
      </c>
      <c r="F261" s="233">
        <v>1</v>
      </c>
      <c r="G261" s="168" t="s">
        <v>4963</v>
      </c>
      <c r="H261" s="31"/>
      <c r="I261" s="52">
        <f t="shared" si="23"/>
        <v>2</v>
      </c>
      <c r="J261" s="96">
        <f t="shared" si="32"/>
        <v>0</v>
      </c>
      <c r="K261" s="97">
        <f t="shared" si="33"/>
        <v>0</v>
      </c>
    </row>
    <row r="262" spans="1:11" s="30" customFormat="1" ht="30" customHeight="1" x14ac:dyDescent="0.25">
      <c r="A262" s="212" t="s">
        <v>2642</v>
      </c>
      <c r="B262" s="163" t="s">
        <v>5085</v>
      </c>
      <c r="C262" s="164" t="s">
        <v>1689</v>
      </c>
      <c r="D262" s="142"/>
      <c r="E262" s="166" t="s">
        <v>4404</v>
      </c>
      <c r="F262" s="233">
        <v>1</v>
      </c>
      <c r="G262" s="168" t="s">
        <v>4963</v>
      </c>
      <c r="H262" s="31"/>
      <c r="I262" s="52">
        <f t="shared" si="23"/>
        <v>2</v>
      </c>
      <c r="J262" s="96">
        <f t="shared" si="32"/>
        <v>0</v>
      </c>
      <c r="K262" s="97">
        <f t="shared" si="33"/>
        <v>0</v>
      </c>
    </row>
    <row r="263" spans="1:11" s="30" customFormat="1" ht="30" customHeight="1" x14ac:dyDescent="0.25">
      <c r="A263" s="212" t="s">
        <v>2643</v>
      </c>
      <c r="B263" s="163" t="s">
        <v>5085</v>
      </c>
      <c r="C263" s="164" t="s">
        <v>1690</v>
      </c>
      <c r="D263" s="142"/>
      <c r="E263" s="166" t="s">
        <v>4404</v>
      </c>
      <c r="F263" s="233">
        <v>1</v>
      </c>
      <c r="G263" s="168" t="s">
        <v>4963</v>
      </c>
      <c r="H263" s="31"/>
      <c r="I263" s="52">
        <f t="shared" ref="I263:I326" si="34">IF(NOT(ISBLANK($B263)),VLOOKUP($B263,specdata,2,FALSE),"")</f>
        <v>2</v>
      </c>
      <c r="J263" s="96">
        <f t="shared" si="32"/>
        <v>0</v>
      </c>
      <c r="K263" s="97">
        <f t="shared" si="33"/>
        <v>0</v>
      </c>
    </row>
    <row r="264" spans="1:11" s="30" customFormat="1" ht="30" customHeight="1" x14ac:dyDescent="0.25">
      <c r="A264" s="212" t="s">
        <v>2644</v>
      </c>
      <c r="B264" s="163" t="s">
        <v>5085</v>
      </c>
      <c r="C264" s="164" t="s">
        <v>1731</v>
      </c>
      <c r="D264" s="142"/>
      <c r="E264" s="166" t="s">
        <v>4404</v>
      </c>
      <c r="F264" s="233">
        <v>1</v>
      </c>
      <c r="G264" s="168" t="s">
        <v>4963</v>
      </c>
      <c r="H264" s="31"/>
      <c r="I264" s="52">
        <f t="shared" si="34"/>
        <v>2</v>
      </c>
      <c r="J264" s="96">
        <f t="shared" si="32"/>
        <v>0</v>
      </c>
      <c r="K264" s="97">
        <f t="shared" si="33"/>
        <v>0</v>
      </c>
    </row>
    <row r="265" spans="1:11" s="30" customFormat="1" ht="30" customHeight="1" x14ac:dyDescent="0.25">
      <c r="A265" s="212" t="s">
        <v>2645</v>
      </c>
      <c r="B265" s="163" t="s">
        <v>5085</v>
      </c>
      <c r="C265" s="164" t="s">
        <v>4853</v>
      </c>
      <c r="D265" s="142"/>
      <c r="E265" s="166" t="s">
        <v>4404</v>
      </c>
      <c r="F265" s="233">
        <v>1</v>
      </c>
      <c r="G265" s="168" t="s">
        <v>4963</v>
      </c>
      <c r="H265" s="31"/>
      <c r="I265" s="52">
        <f t="shared" si="34"/>
        <v>2</v>
      </c>
      <c r="J265" s="96">
        <f t="shared" si="32"/>
        <v>0</v>
      </c>
      <c r="K265" s="97">
        <f t="shared" si="33"/>
        <v>0</v>
      </c>
    </row>
    <row r="266" spans="1:11" s="30" customFormat="1" ht="30" customHeight="1" x14ac:dyDescent="0.25">
      <c r="A266" s="212" t="s">
        <v>2646</v>
      </c>
      <c r="B266" s="163" t="s">
        <v>5085</v>
      </c>
      <c r="C266" s="164" t="s">
        <v>4854</v>
      </c>
      <c r="D266" s="142"/>
      <c r="E266" s="166" t="s">
        <v>4404</v>
      </c>
      <c r="F266" s="233">
        <v>1</v>
      </c>
      <c r="G266" s="168" t="s">
        <v>4963</v>
      </c>
      <c r="H266" s="31"/>
      <c r="I266" s="52">
        <f t="shared" si="34"/>
        <v>2</v>
      </c>
      <c r="J266" s="96">
        <f t="shared" si="32"/>
        <v>0</v>
      </c>
      <c r="K266" s="97">
        <f t="shared" si="33"/>
        <v>0</v>
      </c>
    </row>
    <row r="267" spans="1:11" s="30" customFormat="1" ht="30" customHeight="1" x14ac:dyDescent="0.25">
      <c r="A267" s="212" t="s">
        <v>2647</v>
      </c>
      <c r="B267" s="163" t="s">
        <v>5085</v>
      </c>
      <c r="C267" s="164" t="s">
        <v>1691</v>
      </c>
      <c r="D267" s="142"/>
      <c r="E267" s="166" t="s">
        <v>4404</v>
      </c>
      <c r="F267" s="233">
        <v>1</v>
      </c>
      <c r="G267" s="168" t="s">
        <v>4963</v>
      </c>
      <c r="H267" s="31"/>
      <c r="I267" s="52">
        <f t="shared" si="34"/>
        <v>2</v>
      </c>
      <c r="J267" s="96">
        <f t="shared" si="32"/>
        <v>0</v>
      </c>
      <c r="K267" s="97">
        <f t="shared" si="33"/>
        <v>0</v>
      </c>
    </row>
    <row r="268" spans="1:11" s="30" customFormat="1" ht="48.75" customHeight="1" x14ac:dyDescent="0.25">
      <c r="A268" s="162" t="s">
        <v>2648</v>
      </c>
      <c r="B268" s="163" t="s">
        <v>5085</v>
      </c>
      <c r="C268" s="164" t="s">
        <v>1732</v>
      </c>
      <c r="D268" s="142"/>
      <c r="E268" s="166" t="s">
        <v>4405</v>
      </c>
      <c r="F268" s="233">
        <v>1</v>
      </c>
      <c r="G268" s="168" t="s">
        <v>4963</v>
      </c>
      <c r="H268" s="31"/>
      <c r="I268" s="52">
        <f t="shared" si="34"/>
        <v>2</v>
      </c>
      <c r="J268" s="96">
        <f t="shared" si="32"/>
        <v>0</v>
      </c>
      <c r="K268" s="97">
        <f t="shared" si="33"/>
        <v>0</v>
      </c>
    </row>
    <row r="269" spans="1:11" s="30" customFormat="1" ht="30" customHeight="1" x14ac:dyDescent="0.25">
      <c r="A269" s="212" t="s">
        <v>2649</v>
      </c>
      <c r="B269" s="163" t="s">
        <v>5085</v>
      </c>
      <c r="C269" s="164" t="s">
        <v>2608</v>
      </c>
      <c r="D269" s="142"/>
      <c r="E269" s="166"/>
      <c r="F269" s="233">
        <v>1</v>
      </c>
      <c r="G269" s="168" t="s">
        <v>4963</v>
      </c>
      <c r="H269" s="31"/>
      <c r="I269" s="52">
        <f t="shared" si="34"/>
        <v>2</v>
      </c>
      <c r="J269" s="96">
        <f t="shared" si="32"/>
        <v>0</v>
      </c>
      <c r="K269" s="97">
        <f t="shared" si="33"/>
        <v>0</v>
      </c>
    </row>
    <row r="270" spans="1:11" s="30" customFormat="1" ht="30" customHeight="1" x14ac:dyDescent="0.25">
      <c r="A270" s="212" t="s">
        <v>2854</v>
      </c>
      <c r="B270" s="163" t="s">
        <v>3041</v>
      </c>
      <c r="C270" s="164" t="s">
        <v>2613</v>
      </c>
      <c r="D270" s="142"/>
      <c r="E270" s="166"/>
      <c r="F270" s="233">
        <v>1</v>
      </c>
      <c r="G270" s="168" t="s">
        <v>4963</v>
      </c>
      <c r="H270" s="31"/>
      <c r="I270" s="52">
        <f t="shared" si="34"/>
        <v>1</v>
      </c>
      <c r="J270" s="96">
        <f t="shared" si="32"/>
        <v>0</v>
      </c>
      <c r="K270" s="97">
        <f t="shared" si="33"/>
        <v>0</v>
      </c>
    </row>
    <row r="271" spans="1:11" s="30" customFormat="1" ht="15" customHeight="1" x14ac:dyDescent="0.25">
      <c r="A271" s="191"/>
      <c r="B271" s="192"/>
      <c r="C271" s="187" t="s">
        <v>2611</v>
      </c>
      <c r="D271" s="188"/>
      <c r="E271" s="175"/>
      <c r="F271" s="194"/>
      <c r="G271" s="331"/>
      <c r="H271" s="31"/>
      <c r="I271" s="52"/>
      <c r="J271" s="96"/>
      <c r="K271" s="97"/>
    </row>
    <row r="272" spans="1:11" s="30" customFormat="1" ht="30" customHeight="1" x14ac:dyDescent="0.25">
      <c r="A272" s="162" t="s">
        <v>2855</v>
      </c>
      <c r="B272" s="163" t="s">
        <v>5085</v>
      </c>
      <c r="C272" s="183" t="s">
        <v>2609</v>
      </c>
      <c r="D272" s="142"/>
      <c r="E272" s="166" t="s">
        <v>4405</v>
      </c>
      <c r="F272" s="233">
        <v>1</v>
      </c>
      <c r="G272" s="168" t="s">
        <v>4963</v>
      </c>
      <c r="H272" s="31"/>
      <c r="I272" s="52">
        <f t="shared" si="34"/>
        <v>2</v>
      </c>
      <c r="J272" s="96">
        <f t="shared" ref="J272:J278" si="35">VLOOKUP(G272,AvailabilityData,2,FALSE)</f>
        <v>0</v>
      </c>
      <c r="K272" s="97">
        <f t="shared" ref="K272:K278" si="36">I272*J272</f>
        <v>0</v>
      </c>
    </row>
    <row r="273" spans="1:13" s="30" customFormat="1" ht="30" customHeight="1" x14ac:dyDescent="0.25">
      <c r="A273" s="162" t="s">
        <v>2856</v>
      </c>
      <c r="B273" s="163" t="s">
        <v>5085</v>
      </c>
      <c r="C273" s="183" t="s">
        <v>2610</v>
      </c>
      <c r="D273" s="142"/>
      <c r="E273" s="166" t="s">
        <v>4405</v>
      </c>
      <c r="F273" s="233">
        <v>1</v>
      </c>
      <c r="G273" s="168" t="s">
        <v>4963</v>
      </c>
      <c r="H273" s="31"/>
      <c r="I273" s="52">
        <f t="shared" si="34"/>
        <v>2</v>
      </c>
      <c r="J273" s="96">
        <f t="shared" si="35"/>
        <v>0</v>
      </c>
      <c r="K273" s="97">
        <f t="shared" si="36"/>
        <v>0</v>
      </c>
    </row>
    <row r="274" spans="1:13" s="30" customFormat="1" ht="30" customHeight="1" x14ac:dyDescent="0.25">
      <c r="A274" s="162" t="s">
        <v>2857</v>
      </c>
      <c r="B274" s="163" t="s">
        <v>5085</v>
      </c>
      <c r="C274" s="183" t="s">
        <v>2612</v>
      </c>
      <c r="D274" s="142"/>
      <c r="E274" s="166" t="s">
        <v>4405</v>
      </c>
      <c r="F274" s="233">
        <v>1</v>
      </c>
      <c r="G274" s="168" t="s">
        <v>4963</v>
      </c>
      <c r="H274" s="31"/>
      <c r="I274" s="52">
        <f t="shared" si="34"/>
        <v>2</v>
      </c>
      <c r="J274" s="96">
        <f t="shared" si="35"/>
        <v>0</v>
      </c>
      <c r="K274" s="97">
        <f t="shared" si="36"/>
        <v>0</v>
      </c>
    </row>
    <row r="275" spans="1:13" s="30" customFormat="1" ht="30" customHeight="1" x14ac:dyDescent="0.25">
      <c r="A275" s="162" t="s">
        <v>2858</v>
      </c>
      <c r="B275" s="163" t="s">
        <v>5085</v>
      </c>
      <c r="C275" s="183" t="s">
        <v>2721</v>
      </c>
      <c r="D275" s="142"/>
      <c r="E275" s="166" t="s">
        <v>4405</v>
      </c>
      <c r="F275" s="233">
        <v>1</v>
      </c>
      <c r="G275" s="168" t="s">
        <v>4963</v>
      </c>
      <c r="H275" s="31"/>
      <c r="I275" s="52">
        <f t="shared" si="34"/>
        <v>2</v>
      </c>
      <c r="J275" s="96">
        <f t="shared" si="35"/>
        <v>0</v>
      </c>
      <c r="K275" s="97">
        <f t="shared" si="36"/>
        <v>0</v>
      </c>
    </row>
    <row r="276" spans="1:13" s="30" customFormat="1" ht="30" customHeight="1" x14ac:dyDescent="0.25">
      <c r="A276" s="162" t="s">
        <v>2859</v>
      </c>
      <c r="B276" s="163" t="s">
        <v>5085</v>
      </c>
      <c r="C276" s="183" t="s">
        <v>2722</v>
      </c>
      <c r="D276" s="142"/>
      <c r="E276" s="166" t="s">
        <v>4405</v>
      </c>
      <c r="F276" s="233">
        <v>1</v>
      </c>
      <c r="G276" s="168" t="s">
        <v>4963</v>
      </c>
      <c r="H276" s="31"/>
      <c r="I276" s="52">
        <f t="shared" si="34"/>
        <v>2</v>
      </c>
      <c r="J276" s="96">
        <f t="shared" si="35"/>
        <v>0</v>
      </c>
      <c r="K276" s="97">
        <f t="shared" si="36"/>
        <v>0</v>
      </c>
    </row>
    <row r="277" spans="1:13" s="30" customFormat="1" ht="30" customHeight="1" x14ac:dyDescent="0.25">
      <c r="A277" s="162" t="s">
        <v>2860</v>
      </c>
      <c r="B277" s="163" t="s">
        <v>5085</v>
      </c>
      <c r="C277" s="183" t="s">
        <v>2723</v>
      </c>
      <c r="D277" s="142"/>
      <c r="E277" s="166" t="s">
        <v>4405</v>
      </c>
      <c r="F277" s="233">
        <v>1</v>
      </c>
      <c r="G277" s="168" t="s">
        <v>4963</v>
      </c>
      <c r="H277" s="31"/>
      <c r="I277" s="52">
        <f t="shared" si="34"/>
        <v>2</v>
      </c>
      <c r="J277" s="96">
        <f t="shared" si="35"/>
        <v>0</v>
      </c>
      <c r="K277" s="97">
        <f t="shared" si="36"/>
        <v>0</v>
      </c>
    </row>
    <row r="278" spans="1:13" s="30" customFormat="1" ht="30" customHeight="1" x14ac:dyDescent="0.25">
      <c r="A278" s="162" t="s">
        <v>2861</v>
      </c>
      <c r="B278" s="163" t="s">
        <v>5085</v>
      </c>
      <c r="C278" s="164" t="s">
        <v>1692</v>
      </c>
      <c r="D278" s="177"/>
      <c r="E278" s="166" t="s">
        <v>4405</v>
      </c>
      <c r="F278" s="233">
        <v>1</v>
      </c>
      <c r="G278" s="168" t="s">
        <v>4963</v>
      </c>
      <c r="H278" s="31"/>
      <c r="I278" s="52">
        <f t="shared" si="34"/>
        <v>2</v>
      </c>
      <c r="J278" s="96">
        <f t="shared" si="35"/>
        <v>0</v>
      </c>
      <c r="K278" s="97">
        <f t="shared" si="36"/>
        <v>0</v>
      </c>
    </row>
    <row r="279" spans="1:13" s="30" customFormat="1" ht="15" customHeight="1" x14ac:dyDescent="0.25">
      <c r="A279" s="191"/>
      <c r="B279" s="236"/>
      <c r="C279" s="239" t="s">
        <v>3181</v>
      </c>
      <c r="D279" s="286"/>
      <c r="E279" s="175"/>
      <c r="F279" s="194"/>
      <c r="G279" s="331"/>
      <c r="H279" s="31"/>
      <c r="I279" s="52"/>
      <c r="J279" s="96"/>
      <c r="K279" s="97"/>
    </row>
    <row r="280" spans="1:13" s="30" customFormat="1" ht="30" customHeight="1" x14ac:dyDescent="0.25">
      <c r="A280" s="212" t="s">
        <v>2862</v>
      </c>
      <c r="B280" s="260" t="s">
        <v>5085</v>
      </c>
      <c r="C280" s="223" t="s">
        <v>3160</v>
      </c>
      <c r="D280" s="315"/>
      <c r="E280" s="166" t="s">
        <v>4404</v>
      </c>
      <c r="F280" s="233">
        <v>1</v>
      </c>
      <c r="G280" s="168" t="s">
        <v>4963</v>
      </c>
      <c r="H280" s="31"/>
      <c r="I280" s="52">
        <f t="shared" si="34"/>
        <v>2</v>
      </c>
      <c r="J280" s="96">
        <f t="shared" ref="J280:J286" si="37">VLOOKUP(G280,AvailabilityData,2,FALSE)</f>
        <v>0</v>
      </c>
      <c r="K280" s="97">
        <f t="shared" ref="K280:K286" si="38">I280*J280</f>
        <v>0</v>
      </c>
    </row>
    <row r="281" spans="1:13" s="30" customFormat="1" ht="30" customHeight="1" x14ac:dyDescent="0.25">
      <c r="A281" s="212" t="s">
        <v>2863</v>
      </c>
      <c r="B281" s="260" t="s">
        <v>5085</v>
      </c>
      <c r="C281" s="223" t="s">
        <v>3349</v>
      </c>
      <c r="D281" s="315"/>
      <c r="E281" s="166" t="s">
        <v>4405</v>
      </c>
      <c r="F281" s="233">
        <v>1</v>
      </c>
      <c r="G281" s="168" t="s">
        <v>4963</v>
      </c>
      <c r="H281" s="31"/>
      <c r="I281" s="52">
        <f t="shared" si="34"/>
        <v>2</v>
      </c>
      <c r="J281" s="96">
        <f t="shared" si="37"/>
        <v>0</v>
      </c>
      <c r="K281" s="97">
        <f t="shared" si="38"/>
        <v>0</v>
      </c>
    </row>
    <row r="282" spans="1:13" s="30" customFormat="1" ht="30" customHeight="1" x14ac:dyDescent="0.25">
      <c r="A282" s="212" t="s">
        <v>3164</v>
      </c>
      <c r="B282" s="260" t="s">
        <v>5085</v>
      </c>
      <c r="C282" s="183" t="s">
        <v>3161</v>
      </c>
      <c r="D282" s="177"/>
      <c r="E282" s="166" t="s">
        <v>4405</v>
      </c>
      <c r="F282" s="233">
        <v>1</v>
      </c>
      <c r="G282" s="168" t="s">
        <v>4963</v>
      </c>
      <c r="H282" s="31"/>
      <c r="I282" s="52">
        <f t="shared" si="34"/>
        <v>2</v>
      </c>
      <c r="J282" s="96">
        <f t="shared" si="37"/>
        <v>0</v>
      </c>
      <c r="K282" s="97">
        <f t="shared" si="38"/>
        <v>0</v>
      </c>
    </row>
    <row r="283" spans="1:13" s="30" customFormat="1" ht="30" customHeight="1" x14ac:dyDescent="0.25">
      <c r="A283" s="212" t="s">
        <v>3165</v>
      </c>
      <c r="B283" s="260" t="s">
        <v>5085</v>
      </c>
      <c r="C283" s="183" t="s">
        <v>3350</v>
      </c>
      <c r="D283" s="177"/>
      <c r="E283" s="166" t="s">
        <v>4405</v>
      </c>
      <c r="F283" s="233">
        <v>1</v>
      </c>
      <c r="G283" s="168" t="s">
        <v>4963</v>
      </c>
      <c r="H283" s="31"/>
      <c r="I283" s="52">
        <f t="shared" si="34"/>
        <v>2</v>
      </c>
      <c r="J283" s="96">
        <f t="shared" si="37"/>
        <v>0</v>
      </c>
      <c r="K283" s="97">
        <f t="shared" si="38"/>
        <v>0</v>
      </c>
    </row>
    <row r="284" spans="1:13" s="30" customFormat="1" ht="30" customHeight="1" x14ac:dyDescent="0.25">
      <c r="A284" s="212" t="s">
        <v>3166</v>
      </c>
      <c r="B284" s="163" t="s">
        <v>3041</v>
      </c>
      <c r="C284" s="183" t="s">
        <v>3162</v>
      </c>
      <c r="D284" s="177"/>
      <c r="E284" s="166" t="s">
        <v>4405</v>
      </c>
      <c r="F284" s="233">
        <v>1</v>
      </c>
      <c r="G284" s="168" t="s">
        <v>4963</v>
      </c>
      <c r="H284" s="31"/>
      <c r="I284" s="52">
        <f t="shared" si="34"/>
        <v>1</v>
      </c>
      <c r="J284" s="96">
        <f t="shared" si="37"/>
        <v>0</v>
      </c>
      <c r="K284" s="97">
        <f t="shared" si="38"/>
        <v>0</v>
      </c>
    </row>
    <row r="285" spans="1:13" s="30" customFormat="1" ht="30" customHeight="1" x14ac:dyDescent="0.25">
      <c r="A285" s="212" t="s">
        <v>3167</v>
      </c>
      <c r="B285" s="163" t="s">
        <v>3041</v>
      </c>
      <c r="C285" s="183" t="s">
        <v>3351</v>
      </c>
      <c r="D285" s="177"/>
      <c r="E285" s="166" t="s">
        <v>4405</v>
      </c>
      <c r="F285" s="233">
        <v>1</v>
      </c>
      <c r="G285" s="168" t="s">
        <v>4963</v>
      </c>
      <c r="H285" s="31"/>
      <c r="I285" s="52">
        <f t="shared" si="34"/>
        <v>1</v>
      </c>
      <c r="J285" s="96">
        <f t="shared" si="37"/>
        <v>0</v>
      </c>
      <c r="K285" s="97">
        <f t="shared" si="38"/>
        <v>0</v>
      </c>
    </row>
    <row r="286" spans="1:13" s="30" customFormat="1" ht="30" customHeight="1" x14ac:dyDescent="0.25">
      <c r="A286" s="212" t="s">
        <v>3168</v>
      </c>
      <c r="B286" s="163" t="s">
        <v>5085</v>
      </c>
      <c r="C286" s="169" t="s">
        <v>1660</v>
      </c>
      <c r="D286" s="142"/>
      <c r="E286" s="166" t="s">
        <v>4405</v>
      </c>
      <c r="F286" s="233">
        <v>1</v>
      </c>
      <c r="G286" s="168" t="s">
        <v>4963</v>
      </c>
      <c r="H286" s="31"/>
      <c r="I286" s="52">
        <f t="shared" si="34"/>
        <v>2</v>
      </c>
      <c r="J286" s="96">
        <f t="shared" si="37"/>
        <v>0</v>
      </c>
      <c r="K286" s="97">
        <f t="shared" si="38"/>
        <v>0</v>
      </c>
    </row>
    <row r="287" spans="1:13" s="29" customFormat="1" ht="15.75" x14ac:dyDescent="0.25">
      <c r="A287" s="196" t="s">
        <v>3039</v>
      </c>
      <c r="B287" s="192"/>
      <c r="C287" s="193"/>
      <c r="D287" s="174"/>
      <c r="E287" s="175"/>
      <c r="F287" s="176"/>
      <c r="G287" s="253"/>
      <c r="H287" s="31"/>
      <c r="I287" s="52"/>
      <c r="J287" s="96"/>
      <c r="K287" s="97"/>
    </row>
    <row r="288" spans="1:13" s="27" customFormat="1" ht="30" customHeight="1" x14ac:dyDescent="0.25">
      <c r="A288" s="212" t="s">
        <v>3169</v>
      </c>
      <c r="B288" s="163" t="s">
        <v>5085</v>
      </c>
      <c r="C288" s="204" t="s">
        <v>2176</v>
      </c>
      <c r="D288" s="190"/>
      <c r="E288" s="166" t="s">
        <v>4404</v>
      </c>
      <c r="F288" s="233">
        <v>1</v>
      </c>
      <c r="G288" s="168" t="s">
        <v>4963</v>
      </c>
      <c r="H288" s="31"/>
      <c r="I288" s="52">
        <f t="shared" si="34"/>
        <v>2</v>
      </c>
      <c r="J288" s="96">
        <f>VLOOKUP(G288,AvailabilityData,2,FALSE)</f>
        <v>0</v>
      </c>
      <c r="K288" s="97">
        <f>I288*J288</f>
        <v>0</v>
      </c>
      <c r="M288" s="31"/>
    </row>
    <row r="289" spans="1:13" s="27" customFormat="1" ht="30" customHeight="1" x14ac:dyDescent="0.25">
      <c r="A289" s="212" t="s">
        <v>3170</v>
      </c>
      <c r="B289" s="163" t="s">
        <v>5085</v>
      </c>
      <c r="C289" s="204" t="s">
        <v>2177</v>
      </c>
      <c r="D289" s="190"/>
      <c r="E289" s="166" t="s">
        <v>4404</v>
      </c>
      <c r="F289" s="233">
        <v>1</v>
      </c>
      <c r="G289" s="168" t="s">
        <v>4963</v>
      </c>
      <c r="H289" s="31"/>
      <c r="I289" s="52">
        <f t="shared" si="34"/>
        <v>2</v>
      </c>
      <c r="J289" s="96">
        <f>VLOOKUP(G289,AvailabilityData,2,FALSE)</f>
        <v>0</v>
      </c>
      <c r="K289" s="97">
        <f>I289*J289</f>
        <v>0</v>
      </c>
      <c r="M289" s="31"/>
    </row>
    <row r="290" spans="1:13" s="27" customFormat="1" ht="15.75" x14ac:dyDescent="0.25">
      <c r="A290" s="191"/>
      <c r="B290" s="192"/>
      <c r="C290" s="316" t="s">
        <v>1736</v>
      </c>
      <c r="D290" s="317"/>
      <c r="E290" s="175"/>
      <c r="F290" s="211"/>
      <c r="G290" s="256"/>
      <c r="H290" s="31"/>
      <c r="I290" s="52"/>
      <c r="J290" s="96"/>
      <c r="K290" s="97"/>
      <c r="M290" s="31"/>
    </row>
    <row r="291" spans="1:13" s="27" customFormat="1" ht="30" customHeight="1" x14ac:dyDescent="0.25">
      <c r="A291" s="162" t="s">
        <v>3171</v>
      </c>
      <c r="B291" s="163" t="s">
        <v>5085</v>
      </c>
      <c r="C291" s="318" t="s">
        <v>3163</v>
      </c>
      <c r="D291" s="319"/>
      <c r="E291" s="166" t="s">
        <v>4404</v>
      </c>
      <c r="F291" s="233">
        <v>1</v>
      </c>
      <c r="G291" s="168" t="s">
        <v>4963</v>
      </c>
      <c r="H291" s="31"/>
      <c r="I291" s="52">
        <f t="shared" si="34"/>
        <v>2</v>
      </c>
      <c r="J291" s="96">
        <f t="shared" ref="J291:J302" si="39">VLOOKUP(G291,AvailabilityData,2,FALSE)</f>
        <v>0</v>
      </c>
      <c r="K291" s="97">
        <f t="shared" ref="K291:K302" si="40">I291*J291</f>
        <v>0</v>
      </c>
      <c r="M291" s="31"/>
    </row>
    <row r="292" spans="1:13" s="27" customFormat="1" ht="30" customHeight="1" x14ac:dyDescent="0.25">
      <c r="A292" s="162" t="s">
        <v>3172</v>
      </c>
      <c r="B292" s="163" t="s">
        <v>5085</v>
      </c>
      <c r="C292" s="318" t="s">
        <v>3057</v>
      </c>
      <c r="D292" s="319"/>
      <c r="E292" s="166" t="s">
        <v>4404</v>
      </c>
      <c r="F292" s="233">
        <v>1</v>
      </c>
      <c r="G292" s="168" t="s">
        <v>4963</v>
      </c>
      <c r="H292" s="31"/>
      <c r="I292" s="52">
        <f t="shared" si="34"/>
        <v>2</v>
      </c>
      <c r="J292" s="96">
        <f t="shared" si="39"/>
        <v>0</v>
      </c>
      <c r="K292" s="97">
        <f t="shared" si="40"/>
        <v>0</v>
      </c>
      <c r="M292" s="31"/>
    </row>
    <row r="293" spans="1:13" s="27" customFormat="1" ht="30" customHeight="1" x14ac:dyDescent="0.25">
      <c r="A293" s="162" t="s">
        <v>3173</v>
      </c>
      <c r="B293" s="163" t="s">
        <v>5085</v>
      </c>
      <c r="C293" s="318" t="s">
        <v>5023</v>
      </c>
      <c r="D293" s="319"/>
      <c r="E293" s="166" t="s">
        <v>4404</v>
      </c>
      <c r="F293" s="233">
        <v>1</v>
      </c>
      <c r="G293" s="168" t="s">
        <v>4963</v>
      </c>
      <c r="H293" s="31"/>
      <c r="I293" s="52">
        <f t="shared" si="34"/>
        <v>2</v>
      </c>
      <c r="J293" s="96">
        <f t="shared" si="39"/>
        <v>0</v>
      </c>
      <c r="K293" s="97">
        <f t="shared" si="40"/>
        <v>0</v>
      </c>
      <c r="M293" s="31"/>
    </row>
    <row r="294" spans="1:13" s="27" customFormat="1" ht="30" customHeight="1" x14ac:dyDescent="0.25">
      <c r="A294" s="162" t="s">
        <v>3174</v>
      </c>
      <c r="B294" s="163" t="s">
        <v>5085</v>
      </c>
      <c r="C294" s="318" t="s">
        <v>5022</v>
      </c>
      <c r="D294" s="319"/>
      <c r="E294" s="166" t="s">
        <v>4404</v>
      </c>
      <c r="F294" s="233">
        <v>1</v>
      </c>
      <c r="G294" s="168" t="s">
        <v>4963</v>
      </c>
      <c r="H294" s="31"/>
      <c r="I294" s="52">
        <f t="shared" si="34"/>
        <v>2</v>
      </c>
      <c r="J294" s="96">
        <f t="shared" si="39"/>
        <v>0</v>
      </c>
      <c r="K294" s="97">
        <f t="shared" si="40"/>
        <v>0</v>
      </c>
      <c r="M294" s="31"/>
    </row>
    <row r="295" spans="1:13" s="27" customFormat="1" ht="30" customHeight="1" x14ac:dyDescent="0.25">
      <c r="A295" s="162" t="s">
        <v>3175</v>
      </c>
      <c r="B295" s="163" t="s">
        <v>5085</v>
      </c>
      <c r="C295" s="318" t="s">
        <v>5024</v>
      </c>
      <c r="D295" s="319"/>
      <c r="E295" s="166" t="s">
        <v>4404</v>
      </c>
      <c r="F295" s="233">
        <v>1</v>
      </c>
      <c r="G295" s="168" t="s">
        <v>4963</v>
      </c>
      <c r="H295" s="31"/>
      <c r="I295" s="52">
        <f t="shared" si="34"/>
        <v>2</v>
      </c>
      <c r="J295" s="96">
        <f t="shared" si="39"/>
        <v>0</v>
      </c>
      <c r="K295" s="97">
        <f t="shared" si="40"/>
        <v>0</v>
      </c>
      <c r="M295" s="31"/>
    </row>
    <row r="296" spans="1:13" s="27" customFormat="1" ht="30" customHeight="1" x14ac:dyDescent="0.25">
      <c r="A296" s="162" t="s">
        <v>3176</v>
      </c>
      <c r="B296" s="163" t="s">
        <v>5085</v>
      </c>
      <c r="C296" s="320" t="s">
        <v>2614</v>
      </c>
      <c r="D296" s="319"/>
      <c r="E296" s="166" t="s">
        <v>4405</v>
      </c>
      <c r="F296" s="233">
        <v>1</v>
      </c>
      <c r="G296" s="168" t="s">
        <v>4963</v>
      </c>
      <c r="H296" s="31"/>
      <c r="I296" s="52">
        <f t="shared" si="34"/>
        <v>2</v>
      </c>
      <c r="J296" s="96">
        <f t="shared" si="39"/>
        <v>0</v>
      </c>
      <c r="K296" s="97">
        <f t="shared" si="40"/>
        <v>0</v>
      </c>
      <c r="M296" s="31"/>
    </row>
    <row r="297" spans="1:13" s="27" customFormat="1" ht="30" customHeight="1" x14ac:dyDescent="0.25">
      <c r="A297" s="162" t="s">
        <v>3177</v>
      </c>
      <c r="B297" s="163" t="s">
        <v>5085</v>
      </c>
      <c r="C297" s="310" t="s">
        <v>1733</v>
      </c>
      <c r="D297" s="319"/>
      <c r="E297" s="166" t="s">
        <v>4405</v>
      </c>
      <c r="F297" s="233">
        <v>1</v>
      </c>
      <c r="G297" s="168" t="s">
        <v>4963</v>
      </c>
      <c r="H297" s="31"/>
      <c r="I297" s="52">
        <f t="shared" si="34"/>
        <v>2</v>
      </c>
      <c r="J297" s="96">
        <f t="shared" si="39"/>
        <v>0</v>
      </c>
      <c r="K297" s="97">
        <f t="shared" si="40"/>
        <v>0</v>
      </c>
      <c r="M297" s="31"/>
    </row>
    <row r="298" spans="1:13" s="27" customFormat="1" ht="30" customHeight="1" x14ac:dyDescent="0.25">
      <c r="A298" s="162" t="s">
        <v>3178</v>
      </c>
      <c r="B298" s="163" t="s">
        <v>5085</v>
      </c>
      <c r="C298" s="321" t="s">
        <v>1734</v>
      </c>
      <c r="D298" s="322"/>
      <c r="E298" s="166" t="s">
        <v>4405</v>
      </c>
      <c r="F298" s="233">
        <v>1</v>
      </c>
      <c r="G298" s="168" t="s">
        <v>4963</v>
      </c>
      <c r="H298" s="31"/>
      <c r="I298" s="52">
        <f t="shared" si="34"/>
        <v>2</v>
      </c>
      <c r="J298" s="96">
        <f t="shared" si="39"/>
        <v>0</v>
      </c>
      <c r="K298" s="97">
        <f t="shared" si="40"/>
        <v>0</v>
      </c>
      <c r="M298" s="31"/>
    </row>
    <row r="299" spans="1:13" s="27" customFormat="1" ht="30" customHeight="1" x14ac:dyDescent="0.25">
      <c r="A299" s="162" t="s">
        <v>3179</v>
      </c>
      <c r="B299" s="163" t="s">
        <v>5085</v>
      </c>
      <c r="C299" s="323" t="s">
        <v>1695</v>
      </c>
      <c r="D299" s="322"/>
      <c r="E299" s="166" t="s">
        <v>4405</v>
      </c>
      <c r="F299" s="233">
        <v>1</v>
      </c>
      <c r="G299" s="168" t="s">
        <v>4963</v>
      </c>
      <c r="H299" s="31"/>
      <c r="I299" s="52">
        <f t="shared" si="34"/>
        <v>2</v>
      </c>
      <c r="J299" s="96">
        <f t="shared" si="39"/>
        <v>0</v>
      </c>
      <c r="K299" s="97">
        <f t="shared" si="40"/>
        <v>0</v>
      </c>
      <c r="M299" s="31"/>
    </row>
    <row r="300" spans="1:13" s="27" customFormat="1" ht="45" customHeight="1" x14ac:dyDescent="0.25">
      <c r="A300" s="162" t="s">
        <v>3180</v>
      </c>
      <c r="B300" s="163" t="s">
        <v>5085</v>
      </c>
      <c r="C300" s="164" t="s">
        <v>1738</v>
      </c>
      <c r="D300" s="142"/>
      <c r="E300" s="166" t="s">
        <v>4405</v>
      </c>
      <c r="F300" s="233">
        <v>1</v>
      </c>
      <c r="G300" s="168" t="s">
        <v>4963</v>
      </c>
      <c r="H300" s="31"/>
      <c r="I300" s="52">
        <f t="shared" si="34"/>
        <v>2</v>
      </c>
      <c r="J300" s="96">
        <f t="shared" si="39"/>
        <v>0</v>
      </c>
      <c r="K300" s="97">
        <f t="shared" si="40"/>
        <v>0</v>
      </c>
      <c r="M300" s="31"/>
    </row>
    <row r="301" spans="1:13" s="27" customFormat="1" ht="45" customHeight="1" x14ac:dyDescent="0.25">
      <c r="A301" s="162" t="s">
        <v>3735</v>
      </c>
      <c r="B301" s="163" t="s">
        <v>5085</v>
      </c>
      <c r="C301" s="310" t="s">
        <v>1737</v>
      </c>
      <c r="D301" s="299"/>
      <c r="E301" s="166" t="s">
        <v>4405</v>
      </c>
      <c r="F301" s="233">
        <v>1</v>
      </c>
      <c r="G301" s="168" t="s">
        <v>4963</v>
      </c>
      <c r="H301" s="31"/>
      <c r="I301" s="52">
        <f t="shared" si="34"/>
        <v>2</v>
      </c>
      <c r="J301" s="96">
        <f t="shared" si="39"/>
        <v>0</v>
      </c>
      <c r="K301" s="97">
        <f t="shared" si="40"/>
        <v>0</v>
      </c>
      <c r="M301" s="31"/>
    </row>
    <row r="302" spans="1:13" s="27" customFormat="1" ht="30" customHeight="1" x14ac:dyDescent="0.25">
      <c r="A302" s="162" t="s">
        <v>3736</v>
      </c>
      <c r="B302" s="163" t="s">
        <v>5085</v>
      </c>
      <c r="C302" s="324" t="s">
        <v>4438</v>
      </c>
      <c r="D302" s="325"/>
      <c r="E302" s="326" t="s">
        <v>4405</v>
      </c>
      <c r="F302" s="327">
        <v>1</v>
      </c>
      <c r="G302" s="168" t="s">
        <v>4963</v>
      </c>
      <c r="H302" s="31"/>
      <c r="I302" s="52">
        <f t="shared" si="34"/>
        <v>2</v>
      </c>
      <c r="J302" s="96">
        <f t="shared" si="39"/>
        <v>0</v>
      </c>
      <c r="K302" s="97">
        <f t="shared" si="40"/>
        <v>0</v>
      </c>
      <c r="M302" s="31"/>
    </row>
    <row r="303" spans="1:13" s="27" customFormat="1" ht="30" customHeight="1" x14ac:dyDescent="0.25">
      <c r="A303" s="191"/>
      <c r="B303" s="192"/>
      <c r="C303" s="187" t="s">
        <v>4447</v>
      </c>
      <c r="D303" s="188"/>
      <c r="E303" s="328"/>
      <c r="F303" s="194"/>
      <c r="G303" s="331"/>
      <c r="H303" s="31"/>
      <c r="I303" s="52"/>
      <c r="J303" s="96"/>
      <c r="K303" s="97"/>
      <c r="M303" s="31"/>
    </row>
    <row r="304" spans="1:13" s="27" customFormat="1" ht="30" customHeight="1" x14ac:dyDescent="0.25">
      <c r="A304" s="212" t="s">
        <v>3737</v>
      </c>
      <c r="B304" s="260" t="s">
        <v>5085</v>
      </c>
      <c r="C304" s="223" t="s">
        <v>4439</v>
      </c>
      <c r="D304" s="314"/>
      <c r="E304" s="261" t="s">
        <v>4405</v>
      </c>
      <c r="F304" s="262">
        <v>1</v>
      </c>
      <c r="G304" s="168" t="s">
        <v>4963</v>
      </c>
      <c r="H304" s="31"/>
      <c r="I304" s="52">
        <f t="shared" si="34"/>
        <v>2</v>
      </c>
      <c r="J304" s="96">
        <f t="shared" ref="J304:J312" si="41">VLOOKUP(G304,AvailabilityData,2,FALSE)</f>
        <v>0</v>
      </c>
      <c r="K304" s="97">
        <f t="shared" ref="K304:K312" si="42">I304*J304</f>
        <v>0</v>
      </c>
      <c r="M304" s="31"/>
    </row>
    <row r="305" spans="1:13" s="27" customFormat="1" ht="30" customHeight="1" x14ac:dyDescent="0.25">
      <c r="A305" s="212" t="s">
        <v>3738</v>
      </c>
      <c r="B305" s="260" t="s">
        <v>5085</v>
      </c>
      <c r="C305" s="183" t="s">
        <v>4440</v>
      </c>
      <c r="D305" s="142"/>
      <c r="E305" s="166" t="s">
        <v>4405</v>
      </c>
      <c r="F305" s="233">
        <v>1</v>
      </c>
      <c r="G305" s="168" t="s">
        <v>4963</v>
      </c>
      <c r="H305" s="31"/>
      <c r="I305" s="52">
        <f t="shared" si="34"/>
        <v>2</v>
      </c>
      <c r="J305" s="96">
        <f t="shared" si="41"/>
        <v>0</v>
      </c>
      <c r="K305" s="97">
        <f t="shared" si="42"/>
        <v>0</v>
      </c>
      <c r="M305" s="31"/>
    </row>
    <row r="306" spans="1:13" s="27" customFormat="1" ht="30" customHeight="1" x14ac:dyDescent="0.25">
      <c r="A306" s="212" t="s">
        <v>3739</v>
      </c>
      <c r="B306" s="260" t="s">
        <v>5085</v>
      </c>
      <c r="C306" s="183" t="s">
        <v>4441</v>
      </c>
      <c r="D306" s="142"/>
      <c r="E306" s="166" t="s">
        <v>4405</v>
      </c>
      <c r="F306" s="233">
        <v>1</v>
      </c>
      <c r="G306" s="168" t="s">
        <v>4963</v>
      </c>
      <c r="H306" s="31"/>
      <c r="I306" s="52">
        <f t="shared" si="34"/>
        <v>2</v>
      </c>
      <c r="J306" s="96">
        <f t="shared" si="41"/>
        <v>0</v>
      </c>
      <c r="K306" s="97">
        <f t="shared" si="42"/>
        <v>0</v>
      </c>
      <c r="M306" s="31"/>
    </row>
    <row r="307" spans="1:13" s="27" customFormat="1" ht="30" customHeight="1" x14ac:dyDescent="0.25">
      <c r="A307" s="212" t="s">
        <v>3740</v>
      </c>
      <c r="B307" s="163" t="s">
        <v>3041</v>
      </c>
      <c r="C307" s="183" t="s">
        <v>4442</v>
      </c>
      <c r="D307" s="142"/>
      <c r="E307" s="166" t="s">
        <v>4404</v>
      </c>
      <c r="F307" s="233">
        <v>1</v>
      </c>
      <c r="G307" s="168" t="s">
        <v>4963</v>
      </c>
      <c r="H307" s="31"/>
      <c r="I307" s="52">
        <f t="shared" si="34"/>
        <v>1</v>
      </c>
      <c r="J307" s="96">
        <f t="shared" si="41"/>
        <v>0</v>
      </c>
      <c r="K307" s="97">
        <f t="shared" si="42"/>
        <v>0</v>
      </c>
      <c r="M307" s="31"/>
    </row>
    <row r="308" spans="1:13" s="27" customFormat="1" ht="30" customHeight="1" x14ac:dyDescent="0.25">
      <c r="A308" s="212" t="s">
        <v>3741</v>
      </c>
      <c r="B308" s="163" t="s">
        <v>5085</v>
      </c>
      <c r="C308" s="183" t="s">
        <v>4443</v>
      </c>
      <c r="D308" s="142"/>
      <c r="E308" s="166" t="s">
        <v>4405</v>
      </c>
      <c r="F308" s="233">
        <v>1</v>
      </c>
      <c r="G308" s="168" t="s">
        <v>4963</v>
      </c>
      <c r="H308" s="31"/>
      <c r="I308" s="52">
        <f t="shared" si="34"/>
        <v>2</v>
      </c>
      <c r="J308" s="96">
        <f t="shared" si="41"/>
        <v>0</v>
      </c>
      <c r="K308" s="97">
        <f t="shared" si="42"/>
        <v>0</v>
      </c>
      <c r="M308" s="31"/>
    </row>
    <row r="309" spans="1:13" s="27" customFormat="1" ht="30" customHeight="1" x14ac:dyDescent="0.25">
      <c r="A309" s="212" t="s">
        <v>3742</v>
      </c>
      <c r="B309" s="163" t="s">
        <v>5085</v>
      </c>
      <c r="C309" s="183" t="s">
        <v>4444</v>
      </c>
      <c r="D309" s="142"/>
      <c r="E309" s="166" t="s">
        <v>4405</v>
      </c>
      <c r="F309" s="233">
        <v>1</v>
      </c>
      <c r="G309" s="168" t="s">
        <v>4963</v>
      </c>
      <c r="H309" s="31"/>
      <c r="I309" s="52">
        <f t="shared" si="34"/>
        <v>2</v>
      </c>
      <c r="J309" s="96">
        <f t="shared" si="41"/>
        <v>0</v>
      </c>
      <c r="K309" s="97">
        <f t="shared" si="42"/>
        <v>0</v>
      </c>
      <c r="M309" s="31"/>
    </row>
    <row r="310" spans="1:13" s="27" customFormat="1" ht="30" customHeight="1" x14ac:dyDescent="0.25">
      <c r="A310" s="212" t="s">
        <v>3743</v>
      </c>
      <c r="B310" s="163" t="s">
        <v>5085</v>
      </c>
      <c r="C310" s="183" t="s">
        <v>4445</v>
      </c>
      <c r="D310" s="142"/>
      <c r="E310" s="166" t="s">
        <v>4405</v>
      </c>
      <c r="F310" s="233">
        <v>1</v>
      </c>
      <c r="G310" s="168" t="s">
        <v>4963</v>
      </c>
      <c r="H310" s="31"/>
      <c r="I310" s="52">
        <f t="shared" si="34"/>
        <v>2</v>
      </c>
      <c r="J310" s="96">
        <f t="shared" si="41"/>
        <v>0</v>
      </c>
      <c r="K310" s="97">
        <f t="shared" si="42"/>
        <v>0</v>
      </c>
      <c r="M310" s="31"/>
    </row>
    <row r="311" spans="1:13" s="27" customFormat="1" ht="30" customHeight="1" x14ac:dyDescent="0.25">
      <c r="A311" s="212" t="s">
        <v>3744</v>
      </c>
      <c r="B311" s="163" t="s">
        <v>5085</v>
      </c>
      <c r="C311" s="183" t="s">
        <v>4446</v>
      </c>
      <c r="D311" s="142"/>
      <c r="E311" s="166" t="s">
        <v>4404</v>
      </c>
      <c r="F311" s="233">
        <v>1</v>
      </c>
      <c r="G311" s="168" t="s">
        <v>4963</v>
      </c>
      <c r="H311" s="31"/>
      <c r="I311" s="52">
        <f t="shared" si="34"/>
        <v>2</v>
      </c>
      <c r="J311" s="96">
        <f t="shared" si="41"/>
        <v>0</v>
      </c>
      <c r="K311" s="97">
        <f t="shared" si="42"/>
        <v>0</v>
      </c>
      <c r="M311" s="31"/>
    </row>
    <row r="312" spans="1:13" s="27" customFormat="1" ht="30" customHeight="1" x14ac:dyDescent="0.25">
      <c r="A312" s="212" t="s">
        <v>3745</v>
      </c>
      <c r="B312" s="163" t="s">
        <v>5085</v>
      </c>
      <c r="C312" s="164" t="s">
        <v>3354</v>
      </c>
      <c r="D312" s="142"/>
      <c r="E312" s="166" t="s">
        <v>4404</v>
      </c>
      <c r="F312" s="233">
        <v>1</v>
      </c>
      <c r="G312" s="168" t="s">
        <v>4963</v>
      </c>
      <c r="H312" s="31"/>
      <c r="I312" s="52">
        <f t="shared" si="34"/>
        <v>2</v>
      </c>
      <c r="J312" s="96">
        <f t="shared" si="41"/>
        <v>0</v>
      </c>
      <c r="K312" s="97">
        <f t="shared" si="42"/>
        <v>0</v>
      </c>
      <c r="M312" s="31"/>
    </row>
    <row r="313" spans="1:13" s="30" customFormat="1" ht="15.75" x14ac:dyDescent="0.25">
      <c r="A313" s="186"/>
      <c r="B313" s="217"/>
      <c r="C313" s="187" t="s">
        <v>1735</v>
      </c>
      <c r="D313" s="188"/>
      <c r="E313" s="175"/>
      <c r="F313" s="176"/>
      <c r="G313" s="253"/>
      <c r="H313" s="31"/>
      <c r="I313" s="52"/>
      <c r="J313" s="96"/>
      <c r="K313" s="97"/>
    </row>
    <row r="314" spans="1:13" s="27" customFormat="1" ht="30" customHeight="1" x14ac:dyDescent="0.25">
      <c r="A314" s="162" t="s">
        <v>3746</v>
      </c>
      <c r="B314" s="163" t="s">
        <v>5085</v>
      </c>
      <c r="C314" s="297" t="s">
        <v>559</v>
      </c>
      <c r="D314" s="299"/>
      <c r="E314" s="166" t="s">
        <v>4404</v>
      </c>
      <c r="F314" s="233">
        <v>1</v>
      </c>
      <c r="G314" s="168" t="s">
        <v>4963</v>
      </c>
      <c r="H314" s="31"/>
      <c r="I314" s="52">
        <f t="shared" si="34"/>
        <v>2</v>
      </c>
      <c r="J314" s="96">
        <f t="shared" ref="J314:J321" si="43">VLOOKUP(G314,AvailabilityData,2,FALSE)</f>
        <v>0</v>
      </c>
      <c r="K314" s="97">
        <f t="shared" ref="K314:K321" si="44">I314*J314</f>
        <v>0</v>
      </c>
      <c r="M314" s="31"/>
    </row>
    <row r="315" spans="1:13" s="27" customFormat="1" ht="30" customHeight="1" x14ac:dyDescent="0.25">
      <c r="A315" s="162" t="s">
        <v>3747</v>
      </c>
      <c r="B315" s="163" t="s">
        <v>5085</v>
      </c>
      <c r="C315" s="329" t="s">
        <v>560</v>
      </c>
      <c r="D315" s="299"/>
      <c r="E315" s="166" t="s">
        <v>4404</v>
      </c>
      <c r="F315" s="233">
        <v>1</v>
      </c>
      <c r="G315" s="168" t="s">
        <v>4963</v>
      </c>
      <c r="H315" s="31"/>
      <c r="I315" s="52">
        <f t="shared" si="34"/>
        <v>2</v>
      </c>
      <c r="J315" s="96">
        <f t="shared" si="43"/>
        <v>0</v>
      </c>
      <c r="K315" s="97">
        <f t="shared" si="44"/>
        <v>0</v>
      </c>
      <c r="M315" s="31"/>
    </row>
    <row r="316" spans="1:13" s="27" customFormat="1" ht="30" customHeight="1" x14ac:dyDescent="0.25">
      <c r="A316" s="162" t="s">
        <v>3748</v>
      </c>
      <c r="B316" s="163" t="s">
        <v>5085</v>
      </c>
      <c r="C316" s="297" t="s">
        <v>561</v>
      </c>
      <c r="D316" s="299"/>
      <c r="E316" s="166" t="s">
        <v>4404</v>
      </c>
      <c r="F316" s="233">
        <v>1</v>
      </c>
      <c r="G316" s="168" t="s">
        <v>4963</v>
      </c>
      <c r="H316" s="31"/>
      <c r="I316" s="52">
        <f t="shared" si="34"/>
        <v>2</v>
      </c>
      <c r="J316" s="96">
        <f t="shared" si="43"/>
        <v>0</v>
      </c>
      <c r="K316" s="97">
        <f t="shared" si="44"/>
        <v>0</v>
      </c>
      <c r="M316" s="31"/>
    </row>
    <row r="317" spans="1:13" s="27" customFormat="1" ht="45" customHeight="1" x14ac:dyDescent="0.25">
      <c r="A317" s="162" t="s">
        <v>3749</v>
      </c>
      <c r="B317" s="163" t="s">
        <v>5085</v>
      </c>
      <c r="C317" s="204" t="s">
        <v>2615</v>
      </c>
      <c r="D317" s="299"/>
      <c r="E317" s="166" t="s">
        <v>4405</v>
      </c>
      <c r="F317" s="233">
        <v>1</v>
      </c>
      <c r="G317" s="168" t="s">
        <v>4963</v>
      </c>
      <c r="H317" s="31"/>
      <c r="I317" s="52">
        <f t="shared" si="34"/>
        <v>2</v>
      </c>
      <c r="J317" s="96">
        <f t="shared" si="43"/>
        <v>0</v>
      </c>
      <c r="K317" s="97">
        <f t="shared" si="44"/>
        <v>0</v>
      </c>
      <c r="M317" s="31"/>
    </row>
    <row r="318" spans="1:13" s="27" customFormat="1" ht="30" customHeight="1" x14ac:dyDescent="0.25">
      <c r="A318" s="162" t="s">
        <v>3750</v>
      </c>
      <c r="B318" s="163" t="s">
        <v>5085</v>
      </c>
      <c r="C318" s="204" t="s">
        <v>2619</v>
      </c>
      <c r="D318" s="299"/>
      <c r="E318" s="166" t="s">
        <v>4405</v>
      </c>
      <c r="F318" s="233">
        <v>1</v>
      </c>
      <c r="G318" s="168" t="s">
        <v>4963</v>
      </c>
      <c r="H318" s="31"/>
      <c r="I318" s="52">
        <f t="shared" si="34"/>
        <v>2</v>
      </c>
      <c r="J318" s="96">
        <f t="shared" si="43"/>
        <v>0</v>
      </c>
      <c r="K318" s="97">
        <f t="shared" si="44"/>
        <v>0</v>
      </c>
      <c r="M318" s="31"/>
    </row>
    <row r="319" spans="1:13" s="27" customFormat="1" ht="30" customHeight="1" x14ac:dyDescent="0.25">
      <c r="A319" s="162" t="s">
        <v>3751</v>
      </c>
      <c r="B319" s="163" t="s">
        <v>5085</v>
      </c>
      <c r="C319" s="204" t="s">
        <v>2616</v>
      </c>
      <c r="D319" s="299"/>
      <c r="E319" s="166" t="s">
        <v>4405</v>
      </c>
      <c r="F319" s="233">
        <v>1</v>
      </c>
      <c r="G319" s="168" t="s">
        <v>4963</v>
      </c>
      <c r="H319" s="31"/>
      <c r="I319" s="52">
        <f t="shared" si="34"/>
        <v>2</v>
      </c>
      <c r="J319" s="96">
        <f t="shared" si="43"/>
        <v>0</v>
      </c>
      <c r="K319" s="97">
        <f t="shared" si="44"/>
        <v>0</v>
      </c>
      <c r="M319" s="31"/>
    </row>
    <row r="320" spans="1:13" s="27" customFormat="1" ht="30" customHeight="1" x14ac:dyDescent="0.25">
      <c r="A320" s="162" t="s">
        <v>3752</v>
      </c>
      <c r="B320" s="163" t="s">
        <v>5085</v>
      </c>
      <c r="C320" s="204" t="s">
        <v>2617</v>
      </c>
      <c r="D320" s="299"/>
      <c r="E320" s="166" t="s">
        <v>4404</v>
      </c>
      <c r="F320" s="233">
        <v>1</v>
      </c>
      <c r="G320" s="168" t="s">
        <v>4963</v>
      </c>
      <c r="H320" s="31"/>
      <c r="I320" s="52">
        <f t="shared" si="34"/>
        <v>2</v>
      </c>
      <c r="J320" s="96">
        <f t="shared" si="43"/>
        <v>0</v>
      </c>
      <c r="K320" s="97">
        <f t="shared" si="44"/>
        <v>0</v>
      </c>
      <c r="M320" s="31"/>
    </row>
    <row r="321" spans="1:11" s="30" customFormat="1" ht="30" customHeight="1" x14ac:dyDescent="0.25">
      <c r="A321" s="162" t="s">
        <v>3753</v>
      </c>
      <c r="B321" s="163" t="s">
        <v>5085</v>
      </c>
      <c r="C321" s="164" t="s">
        <v>2618</v>
      </c>
      <c r="D321" s="299"/>
      <c r="E321" s="166" t="s">
        <v>4404</v>
      </c>
      <c r="F321" s="233">
        <v>1</v>
      </c>
      <c r="G321" s="168" t="s">
        <v>4963</v>
      </c>
      <c r="H321" s="31"/>
      <c r="I321" s="52">
        <f t="shared" si="34"/>
        <v>2</v>
      </c>
      <c r="J321" s="96">
        <f t="shared" si="43"/>
        <v>0</v>
      </c>
      <c r="K321" s="97">
        <f t="shared" si="44"/>
        <v>0</v>
      </c>
    </row>
    <row r="322" spans="1:11" s="30" customFormat="1" ht="25.5" x14ac:dyDescent="0.25">
      <c r="A322" s="186"/>
      <c r="B322" s="187"/>
      <c r="C322" s="292" t="s">
        <v>1693</v>
      </c>
      <c r="D322" s="188"/>
      <c r="E322" s="175"/>
      <c r="F322" s="176"/>
      <c r="G322" s="253"/>
      <c r="H322" s="31"/>
      <c r="I322" s="52"/>
      <c r="J322" s="96"/>
      <c r="K322" s="97"/>
    </row>
    <row r="323" spans="1:11" s="30" customFormat="1" ht="30" customHeight="1" x14ac:dyDescent="0.25">
      <c r="A323" s="212" t="s">
        <v>3754</v>
      </c>
      <c r="B323" s="163" t="s">
        <v>5085</v>
      </c>
      <c r="C323" s="223" t="s">
        <v>563</v>
      </c>
      <c r="D323" s="330"/>
      <c r="E323" s="166" t="s">
        <v>4404</v>
      </c>
      <c r="F323" s="233">
        <v>1</v>
      </c>
      <c r="G323" s="168" t="s">
        <v>4963</v>
      </c>
      <c r="H323" s="31"/>
      <c r="I323" s="52">
        <f t="shared" si="34"/>
        <v>2</v>
      </c>
      <c r="J323" s="96">
        <f t="shared" ref="J323:J353" si="45">VLOOKUP(G323,AvailabilityData,2,FALSE)</f>
        <v>0</v>
      </c>
      <c r="K323" s="97">
        <f t="shared" ref="K323:K353" si="46">I323*J323</f>
        <v>0</v>
      </c>
    </row>
    <row r="324" spans="1:11" s="30" customFormat="1" ht="30" customHeight="1" x14ac:dyDescent="0.25">
      <c r="A324" s="212" t="s">
        <v>3755</v>
      </c>
      <c r="B324" s="163" t="s">
        <v>5085</v>
      </c>
      <c r="C324" s="183" t="s">
        <v>2620</v>
      </c>
      <c r="D324" s="330"/>
      <c r="E324" s="166" t="s">
        <v>4404</v>
      </c>
      <c r="F324" s="233">
        <v>1</v>
      </c>
      <c r="G324" s="168" t="s">
        <v>4963</v>
      </c>
      <c r="H324" s="31"/>
      <c r="I324" s="52">
        <f t="shared" si="34"/>
        <v>2</v>
      </c>
      <c r="J324" s="96">
        <f t="shared" si="45"/>
        <v>0</v>
      </c>
      <c r="K324" s="97">
        <f t="shared" si="46"/>
        <v>0</v>
      </c>
    </row>
    <row r="325" spans="1:11" s="30" customFormat="1" ht="30" customHeight="1" x14ac:dyDescent="0.25">
      <c r="A325" s="212" t="s">
        <v>3756</v>
      </c>
      <c r="B325" s="163" t="s">
        <v>5085</v>
      </c>
      <c r="C325" s="183" t="s">
        <v>2621</v>
      </c>
      <c r="D325" s="330"/>
      <c r="E325" s="166" t="s">
        <v>4404</v>
      </c>
      <c r="F325" s="233">
        <v>1</v>
      </c>
      <c r="G325" s="168" t="s">
        <v>4963</v>
      </c>
      <c r="H325" s="31"/>
      <c r="I325" s="52">
        <f t="shared" si="34"/>
        <v>2</v>
      </c>
      <c r="J325" s="96">
        <f t="shared" si="45"/>
        <v>0</v>
      </c>
      <c r="K325" s="97">
        <f t="shared" si="46"/>
        <v>0</v>
      </c>
    </row>
    <row r="326" spans="1:11" s="30" customFormat="1" ht="30" customHeight="1" x14ac:dyDescent="0.25">
      <c r="A326" s="212" t="s">
        <v>3757</v>
      </c>
      <c r="B326" s="163" t="s">
        <v>5085</v>
      </c>
      <c r="C326" s="183" t="s">
        <v>2622</v>
      </c>
      <c r="D326" s="330"/>
      <c r="E326" s="166" t="s">
        <v>4404</v>
      </c>
      <c r="F326" s="233">
        <v>1</v>
      </c>
      <c r="G326" s="168" t="s">
        <v>4963</v>
      </c>
      <c r="H326" s="31"/>
      <c r="I326" s="52">
        <f t="shared" si="34"/>
        <v>2</v>
      </c>
      <c r="J326" s="96">
        <f t="shared" si="45"/>
        <v>0</v>
      </c>
      <c r="K326" s="97">
        <f t="shared" si="46"/>
        <v>0</v>
      </c>
    </row>
    <row r="327" spans="1:11" s="30" customFormat="1" ht="30" customHeight="1" x14ac:dyDescent="0.25">
      <c r="A327" s="212" t="s">
        <v>3758</v>
      </c>
      <c r="B327" s="163" t="s">
        <v>5085</v>
      </c>
      <c r="C327" s="183" t="s">
        <v>2623</v>
      </c>
      <c r="D327" s="330"/>
      <c r="E327" s="166" t="s">
        <v>4404</v>
      </c>
      <c r="F327" s="233">
        <v>1</v>
      </c>
      <c r="G327" s="168" t="s">
        <v>4963</v>
      </c>
      <c r="H327" s="31"/>
      <c r="I327" s="52">
        <f t="shared" ref="I327:I353" si="47">IF(NOT(ISBLANK($B327)),VLOOKUP($B327,specdata,2,FALSE),"")</f>
        <v>2</v>
      </c>
      <c r="J327" s="96">
        <f t="shared" si="45"/>
        <v>0</v>
      </c>
      <c r="K327" s="97">
        <f t="shared" si="46"/>
        <v>0</v>
      </c>
    </row>
    <row r="328" spans="1:11" s="30" customFormat="1" ht="30" customHeight="1" x14ac:dyDescent="0.25">
      <c r="A328" s="212" t="s">
        <v>3759</v>
      </c>
      <c r="B328" s="163" t="s">
        <v>5085</v>
      </c>
      <c r="C328" s="183" t="s">
        <v>140</v>
      </c>
      <c r="D328" s="330"/>
      <c r="E328" s="166" t="s">
        <v>4404</v>
      </c>
      <c r="F328" s="233">
        <v>1</v>
      </c>
      <c r="G328" s="168" t="s">
        <v>4963</v>
      </c>
      <c r="H328" s="31"/>
      <c r="I328" s="52">
        <f t="shared" si="47"/>
        <v>2</v>
      </c>
      <c r="J328" s="96">
        <f t="shared" si="45"/>
        <v>0</v>
      </c>
      <c r="K328" s="97">
        <f t="shared" si="46"/>
        <v>0</v>
      </c>
    </row>
    <row r="329" spans="1:11" s="30" customFormat="1" ht="30" customHeight="1" x14ac:dyDescent="0.25">
      <c r="A329" s="212" t="s">
        <v>3760</v>
      </c>
      <c r="B329" s="163" t="s">
        <v>5085</v>
      </c>
      <c r="C329" s="183" t="s">
        <v>2624</v>
      </c>
      <c r="D329" s="330"/>
      <c r="E329" s="166" t="s">
        <v>4404</v>
      </c>
      <c r="F329" s="233">
        <v>1</v>
      </c>
      <c r="G329" s="168" t="s">
        <v>4963</v>
      </c>
      <c r="H329" s="31"/>
      <c r="I329" s="52">
        <f t="shared" si="47"/>
        <v>2</v>
      </c>
      <c r="J329" s="96">
        <f t="shared" si="45"/>
        <v>0</v>
      </c>
      <c r="K329" s="97">
        <f t="shared" si="46"/>
        <v>0</v>
      </c>
    </row>
    <row r="330" spans="1:11" s="30" customFormat="1" ht="30" customHeight="1" x14ac:dyDescent="0.25">
      <c r="A330" s="212" t="s">
        <v>3999</v>
      </c>
      <c r="B330" s="163" t="s">
        <v>5085</v>
      </c>
      <c r="C330" s="183" t="s">
        <v>713</v>
      </c>
      <c r="D330" s="330"/>
      <c r="E330" s="166" t="s">
        <v>4404</v>
      </c>
      <c r="F330" s="233">
        <v>1</v>
      </c>
      <c r="G330" s="168" t="s">
        <v>4963</v>
      </c>
      <c r="H330" s="31"/>
      <c r="I330" s="52">
        <f t="shared" si="47"/>
        <v>2</v>
      </c>
      <c r="J330" s="96">
        <f t="shared" si="45"/>
        <v>0</v>
      </c>
      <c r="K330" s="97">
        <f t="shared" si="46"/>
        <v>0</v>
      </c>
    </row>
    <row r="331" spans="1:11" s="30" customFormat="1" ht="30" customHeight="1" x14ac:dyDescent="0.25">
      <c r="A331" s="212" t="s">
        <v>4479</v>
      </c>
      <c r="B331" s="163" t="s">
        <v>5085</v>
      </c>
      <c r="C331" s="183" t="s">
        <v>2625</v>
      </c>
      <c r="D331" s="330"/>
      <c r="E331" s="166" t="s">
        <v>4404</v>
      </c>
      <c r="F331" s="233">
        <v>1</v>
      </c>
      <c r="G331" s="168" t="s">
        <v>4963</v>
      </c>
      <c r="H331" s="31"/>
      <c r="I331" s="52">
        <f t="shared" si="47"/>
        <v>2</v>
      </c>
      <c r="J331" s="96">
        <f t="shared" si="45"/>
        <v>0</v>
      </c>
      <c r="K331" s="97">
        <f t="shared" si="46"/>
        <v>0</v>
      </c>
    </row>
    <row r="332" spans="1:11" s="30" customFormat="1" ht="30" customHeight="1" x14ac:dyDescent="0.25">
      <c r="A332" s="212" t="s">
        <v>4480</v>
      </c>
      <c r="B332" s="163" t="s">
        <v>5085</v>
      </c>
      <c r="C332" s="183" t="s">
        <v>1499</v>
      </c>
      <c r="D332" s="330"/>
      <c r="E332" s="166" t="s">
        <v>4404</v>
      </c>
      <c r="F332" s="233">
        <v>1</v>
      </c>
      <c r="G332" s="168" t="s">
        <v>4963</v>
      </c>
      <c r="H332" s="31"/>
      <c r="I332" s="52">
        <f t="shared" si="47"/>
        <v>2</v>
      </c>
      <c r="J332" s="96">
        <f t="shared" si="45"/>
        <v>0</v>
      </c>
      <c r="K332" s="97">
        <f t="shared" si="46"/>
        <v>0</v>
      </c>
    </row>
    <row r="333" spans="1:11" s="30" customFormat="1" ht="30" customHeight="1" x14ac:dyDescent="0.25">
      <c r="A333" s="212" t="s">
        <v>4481</v>
      </c>
      <c r="B333" s="163" t="s">
        <v>5085</v>
      </c>
      <c r="C333" s="183" t="s">
        <v>35</v>
      </c>
      <c r="D333" s="330"/>
      <c r="E333" s="166" t="s">
        <v>4404</v>
      </c>
      <c r="F333" s="233">
        <v>1</v>
      </c>
      <c r="G333" s="168" t="s">
        <v>4963</v>
      </c>
      <c r="H333" s="31"/>
      <c r="I333" s="52">
        <f t="shared" si="47"/>
        <v>2</v>
      </c>
      <c r="J333" s="96">
        <f t="shared" si="45"/>
        <v>0</v>
      </c>
      <c r="K333" s="97">
        <f t="shared" si="46"/>
        <v>0</v>
      </c>
    </row>
    <row r="334" spans="1:11" s="30" customFormat="1" ht="30" customHeight="1" x14ac:dyDescent="0.25">
      <c r="A334" s="212" t="s">
        <v>4482</v>
      </c>
      <c r="B334" s="163" t="s">
        <v>5085</v>
      </c>
      <c r="C334" s="183" t="s">
        <v>2626</v>
      </c>
      <c r="D334" s="330"/>
      <c r="E334" s="166" t="s">
        <v>4404</v>
      </c>
      <c r="F334" s="233">
        <v>1</v>
      </c>
      <c r="G334" s="168" t="s">
        <v>4963</v>
      </c>
      <c r="H334" s="31"/>
      <c r="I334" s="52">
        <f t="shared" si="47"/>
        <v>2</v>
      </c>
      <c r="J334" s="96">
        <f t="shared" si="45"/>
        <v>0</v>
      </c>
      <c r="K334" s="97">
        <f t="shared" si="46"/>
        <v>0</v>
      </c>
    </row>
    <row r="335" spans="1:11" s="30" customFormat="1" ht="30" customHeight="1" x14ac:dyDescent="0.25">
      <c r="A335" s="212" t="s">
        <v>4483</v>
      </c>
      <c r="B335" s="163" t="s">
        <v>5085</v>
      </c>
      <c r="C335" s="183" t="s">
        <v>137</v>
      </c>
      <c r="D335" s="330"/>
      <c r="E335" s="166" t="s">
        <v>4404</v>
      </c>
      <c r="F335" s="233">
        <v>1</v>
      </c>
      <c r="G335" s="168" t="s">
        <v>4963</v>
      </c>
      <c r="H335" s="31"/>
      <c r="I335" s="52">
        <f t="shared" si="47"/>
        <v>2</v>
      </c>
      <c r="J335" s="96">
        <f t="shared" si="45"/>
        <v>0</v>
      </c>
      <c r="K335" s="97">
        <f t="shared" si="46"/>
        <v>0</v>
      </c>
    </row>
    <row r="336" spans="1:11" s="30" customFormat="1" ht="30" customHeight="1" x14ac:dyDescent="0.25">
      <c r="A336" s="212" t="s">
        <v>4484</v>
      </c>
      <c r="B336" s="163" t="s">
        <v>5085</v>
      </c>
      <c r="C336" s="183" t="s">
        <v>1811</v>
      </c>
      <c r="D336" s="330"/>
      <c r="E336" s="166" t="s">
        <v>4404</v>
      </c>
      <c r="F336" s="233">
        <v>1</v>
      </c>
      <c r="G336" s="168" t="s">
        <v>4963</v>
      </c>
      <c r="H336" s="31"/>
      <c r="I336" s="52">
        <f t="shared" si="47"/>
        <v>2</v>
      </c>
      <c r="J336" s="96">
        <f t="shared" si="45"/>
        <v>0</v>
      </c>
      <c r="K336" s="97">
        <f t="shared" si="46"/>
        <v>0</v>
      </c>
    </row>
    <row r="337" spans="1:11" s="30" customFormat="1" ht="30" customHeight="1" x14ac:dyDescent="0.25">
      <c r="A337" s="212" t="s">
        <v>4485</v>
      </c>
      <c r="B337" s="163" t="s">
        <v>5085</v>
      </c>
      <c r="C337" s="183" t="s">
        <v>2627</v>
      </c>
      <c r="D337" s="330"/>
      <c r="E337" s="166" t="s">
        <v>4404</v>
      </c>
      <c r="F337" s="233">
        <v>1</v>
      </c>
      <c r="G337" s="168" t="s">
        <v>4963</v>
      </c>
      <c r="H337" s="31"/>
      <c r="I337" s="52">
        <f t="shared" si="47"/>
        <v>2</v>
      </c>
      <c r="J337" s="96">
        <f t="shared" si="45"/>
        <v>0</v>
      </c>
      <c r="K337" s="97">
        <f t="shared" si="46"/>
        <v>0</v>
      </c>
    </row>
    <row r="338" spans="1:11" s="30" customFormat="1" ht="30" customHeight="1" x14ac:dyDescent="0.25">
      <c r="A338" s="212" t="s">
        <v>4486</v>
      </c>
      <c r="B338" s="163" t="s">
        <v>5085</v>
      </c>
      <c r="C338" s="183" t="s">
        <v>2628</v>
      </c>
      <c r="D338" s="330"/>
      <c r="E338" s="166" t="s">
        <v>4404</v>
      </c>
      <c r="F338" s="233">
        <v>1</v>
      </c>
      <c r="G338" s="168" t="s">
        <v>4963</v>
      </c>
      <c r="H338" s="31"/>
      <c r="I338" s="52">
        <f t="shared" si="47"/>
        <v>2</v>
      </c>
      <c r="J338" s="96">
        <f t="shared" si="45"/>
        <v>0</v>
      </c>
      <c r="K338" s="97">
        <f t="shared" si="46"/>
        <v>0</v>
      </c>
    </row>
    <row r="339" spans="1:11" s="30" customFormat="1" ht="30" customHeight="1" x14ac:dyDescent="0.25">
      <c r="A339" s="212" t="s">
        <v>4487</v>
      </c>
      <c r="B339" s="163" t="s">
        <v>5085</v>
      </c>
      <c r="C339" s="183" t="s">
        <v>2629</v>
      </c>
      <c r="D339" s="330"/>
      <c r="E339" s="166" t="s">
        <v>4404</v>
      </c>
      <c r="F339" s="233">
        <v>1</v>
      </c>
      <c r="G339" s="168" t="s">
        <v>4963</v>
      </c>
      <c r="H339" s="31"/>
      <c r="I339" s="52">
        <f t="shared" si="47"/>
        <v>2</v>
      </c>
      <c r="J339" s="96">
        <f t="shared" si="45"/>
        <v>0</v>
      </c>
      <c r="K339" s="97">
        <f t="shared" si="46"/>
        <v>0</v>
      </c>
    </row>
    <row r="340" spans="1:11" s="30" customFormat="1" ht="30" customHeight="1" x14ac:dyDescent="0.25">
      <c r="A340" s="212" t="s">
        <v>4488</v>
      </c>
      <c r="B340" s="163" t="s">
        <v>5085</v>
      </c>
      <c r="C340" s="183" t="s">
        <v>2630</v>
      </c>
      <c r="D340" s="330"/>
      <c r="E340" s="166" t="s">
        <v>4404</v>
      </c>
      <c r="F340" s="233">
        <v>1</v>
      </c>
      <c r="G340" s="168" t="s">
        <v>4963</v>
      </c>
      <c r="H340" s="31"/>
      <c r="I340" s="52">
        <f t="shared" si="47"/>
        <v>2</v>
      </c>
      <c r="J340" s="96">
        <f t="shared" si="45"/>
        <v>0</v>
      </c>
      <c r="K340" s="97">
        <f t="shared" si="46"/>
        <v>0</v>
      </c>
    </row>
    <row r="341" spans="1:11" s="30" customFormat="1" ht="30" customHeight="1" x14ac:dyDescent="0.25">
      <c r="A341" s="212" t="s">
        <v>4489</v>
      </c>
      <c r="B341" s="163" t="s">
        <v>5085</v>
      </c>
      <c r="C341" s="183" t="s">
        <v>551</v>
      </c>
      <c r="D341" s="330"/>
      <c r="E341" s="166" t="s">
        <v>4404</v>
      </c>
      <c r="F341" s="233">
        <v>1</v>
      </c>
      <c r="G341" s="168" t="s">
        <v>4963</v>
      </c>
      <c r="H341" s="31"/>
      <c r="I341" s="52">
        <f t="shared" si="47"/>
        <v>2</v>
      </c>
      <c r="J341" s="96">
        <f t="shared" si="45"/>
        <v>0</v>
      </c>
      <c r="K341" s="97">
        <f t="shared" si="46"/>
        <v>0</v>
      </c>
    </row>
    <row r="342" spans="1:11" s="30" customFormat="1" ht="30" customHeight="1" x14ac:dyDescent="0.25">
      <c r="A342" s="212" t="s">
        <v>4490</v>
      </c>
      <c r="B342" s="163" t="s">
        <v>5085</v>
      </c>
      <c r="C342" s="183" t="s">
        <v>4830</v>
      </c>
      <c r="D342" s="330"/>
      <c r="E342" s="166" t="s">
        <v>4404</v>
      </c>
      <c r="F342" s="233">
        <v>1</v>
      </c>
      <c r="G342" s="168" t="s">
        <v>4963</v>
      </c>
      <c r="H342" s="31"/>
      <c r="I342" s="52">
        <f t="shared" si="47"/>
        <v>2</v>
      </c>
      <c r="J342" s="96">
        <f t="shared" si="45"/>
        <v>0</v>
      </c>
      <c r="K342" s="97">
        <f t="shared" si="46"/>
        <v>0</v>
      </c>
    </row>
    <row r="343" spans="1:11" s="30" customFormat="1" ht="30" customHeight="1" x14ac:dyDescent="0.25">
      <c r="A343" s="212" t="s">
        <v>4491</v>
      </c>
      <c r="B343" s="163" t="s">
        <v>5085</v>
      </c>
      <c r="C343" s="183" t="s">
        <v>3123</v>
      </c>
      <c r="D343" s="330"/>
      <c r="E343" s="166" t="s">
        <v>4404</v>
      </c>
      <c r="F343" s="233">
        <v>1</v>
      </c>
      <c r="G343" s="168" t="s">
        <v>4963</v>
      </c>
      <c r="H343" s="31"/>
      <c r="I343" s="52">
        <f t="shared" si="47"/>
        <v>2</v>
      </c>
      <c r="J343" s="96">
        <f t="shared" si="45"/>
        <v>0</v>
      </c>
      <c r="K343" s="97">
        <f t="shared" si="46"/>
        <v>0</v>
      </c>
    </row>
    <row r="344" spans="1:11" s="30" customFormat="1" ht="30" customHeight="1" x14ac:dyDescent="0.25">
      <c r="A344" s="212" t="s">
        <v>4492</v>
      </c>
      <c r="B344" s="163" t="s">
        <v>5085</v>
      </c>
      <c r="C344" s="183" t="s">
        <v>456</v>
      </c>
      <c r="D344" s="330"/>
      <c r="E344" s="166" t="s">
        <v>4404</v>
      </c>
      <c r="F344" s="233">
        <v>1</v>
      </c>
      <c r="G344" s="168" t="s">
        <v>4963</v>
      </c>
      <c r="H344" s="31"/>
      <c r="I344" s="52">
        <f t="shared" si="47"/>
        <v>2</v>
      </c>
      <c r="J344" s="96">
        <f t="shared" si="45"/>
        <v>0</v>
      </c>
      <c r="K344" s="97">
        <f t="shared" si="46"/>
        <v>0</v>
      </c>
    </row>
    <row r="345" spans="1:11" s="30" customFormat="1" ht="30" customHeight="1" x14ac:dyDescent="0.25">
      <c r="A345" s="212" t="s">
        <v>4493</v>
      </c>
      <c r="B345" s="163" t="s">
        <v>5085</v>
      </c>
      <c r="C345" s="183" t="s">
        <v>3052</v>
      </c>
      <c r="D345" s="330"/>
      <c r="E345" s="166" t="s">
        <v>4404</v>
      </c>
      <c r="F345" s="233">
        <v>1</v>
      </c>
      <c r="G345" s="168" t="s">
        <v>4963</v>
      </c>
      <c r="H345" s="31"/>
      <c r="I345" s="52">
        <f t="shared" si="47"/>
        <v>2</v>
      </c>
      <c r="J345" s="96">
        <f t="shared" si="45"/>
        <v>0</v>
      </c>
      <c r="K345" s="97">
        <f t="shared" si="46"/>
        <v>0</v>
      </c>
    </row>
    <row r="346" spans="1:11" s="30" customFormat="1" ht="30" customHeight="1" x14ac:dyDescent="0.25">
      <c r="A346" s="212" t="s">
        <v>4494</v>
      </c>
      <c r="B346" s="163" t="s">
        <v>5085</v>
      </c>
      <c r="C346" s="183" t="s">
        <v>3356</v>
      </c>
      <c r="D346" s="330"/>
      <c r="E346" s="166" t="s">
        <v>4404</v>
      </c>
      <c r="F346" s="233">
        <v>1</v>
      </c>
      <c r="G346" s="168" t="s">
        <v>4963</v>
      </c>
      <c r="H346" s="31"/>
      <c r="I346" s="52">
        <f t="shared" si="47"/>
        <v>2</v>
      </c>
      <c r="J346" s="96">
        <f t="shared" si="45"/>
        <v>0</v>
      </c>
      <c r="K346" s="97">
        <f t="shared" si="46"/>
        <v>0</v>
      </c>
    </row>
    <row r="347" spans="1:11" s="30" customFormat="1" ht="30" customHeight="1" x14ac:dyDescent="0.25">
      <c r="A347" s="212" t="s">
        <v>4495</v>
      </c>
      <c r="B347" s="163" t="s">
        <v>5085</v>
      </c>
      <c r="C347" s="183" t="s">
        <v>3357</v>
      </c>
      <c r="D347" s="330"/>
      <c r="E347" s="166" t="s">
        <v>4404</v>
      </c>
      <c r="F347" s="233">
        <v>1</v>
      </c>
      <c r="G347" s="168" t="s">
        <v>4963</v>
      </c>
      <c r="H347" s="31"/>
      <c r="I347" s="52">
        <f t="shared" si="47"/>
        <v>2</v>
      </c>
      <c r="J347" s="96">
        <f t="shared" si="45"/>
        <v>0</v>
      </c>
      <c r="K347" s="97">
        <f t="shared" si="46"/>
        <v>0</v>
      </c>
    </row>
    <row r="348" spans="1:11" s="30" customFormat="1" ht="30" customHeight="1" x14ac:dyDescent="0.25">
      <c r="A348" s="212" t="s">
        <v>4496</v>
      </c>
      <c r="B348" s="163" t="s">
        <v>5085</v>
      </c>
      <c r="C348" s="183" t="s">
        <v>3358</v>
      </c>
      <c r="D348" s="330"/>
      <c r="E348" s="166" t="s">
        <v>4404</v>
      </c>
      <c r="F348" s="233">
        <v>1</v>
      </c>
      <c r="G348" s="168" t="s">
        <v>4963</v>
      </c>
      <c r="H348" s="31"/>
      <c r="I348" s="52">
        <f t="shared" si="47"/>
        <v>2</v>
      </c>
      <c r="J348" s="96">
        <f t="shared" si="45"/>
        <v>0</v>
      </c>
      <c r="K348" s="97">
        <f t="shared" si="46"/>
        <v>0</v>
      </c>
    </row>
    <row r="349" spans="1:11" s="30" customFormat="1" ht="30" customHeight="1" x14ac:dyDescent="0.25">
      <c r="A349" s="212" t="s">
        <v>4497</v>
      </c>
      <c r="B349" s="163" t="s">
        <v>5085</v>
      </c>
      <c r="C349" s="183" t="s">
        <v>3359</v>
      </c>
      <c r="D349" s="330"/>
      <c r="E349" s="166" t="s">
        <v>4404</v>
      </c>
      <c r="F349" s="233">
        <v>1</v>
      </c>
      <c r="G349" s="168" t="s">
        <v>4963</v>
      </c>
      <c r="H349" s="31"/>
      <c r="I349" s="52">
        <f t="shared" si="47"/>
        <v>2</v>
      </c>
      <c r="J349" s="96">
        <f t="shared" si="45"/>
        <v>0</v>
      </c>
      <c r="K349" s="97">
        <f t="shared" si="46"/>
        <v>0</v>
      </c>
    </row>
    <row r="350" spans="1:11" s="30" customFormat="1" ht="30" customHeight="1" x14ac:dyDescent="0.25">
      <c r="A350" s="212" t="s">
        <v>4498</v>
      </c>
      <c r="B350" s="163" t="s">
        <v>5085</v>
      </c>
      <c r="C350" s="183" t="s">
        <v>4830</v>
      </c>
      <c r="D350" s="330"/>
      <c r="E350" s="166" t="s">
        <v>4404</v>
      </c>
      <c r="F350" s="233">
        <v>1</v>
      </c>
      <c r="G350" s="168" t="s">
        <v>4963</v>
      </c>
      <c r="H350" s="31"/>
      <c r="I350" s="52">
        <f t="shared" si="47"/>
        <v>2</v>
      </c>
      <c r="J350" s="96">
        <f t="shared" si="45"/>
        <v>0</v>
      </c>
      <c r="K350" s="97">
        <f t="shared" si="46"/>
        <v>0</v>
      </c>
    </row>
    <row r="351" spans="1:11" s="30" customFormat="1" ht="30" customHeight="1" x14ac:dyDescent="0.25">
      <c r="A351" s="212" t="s">
        <v>4499</v>
      </c>
      <c r="B351" s="163" t="s">
        <v>5085</v>
      </c>
      <c r="C351" s="183" t="s">
        <v>2724</v>
      </c>
      <c r="D351" s="299"/>
      <c r="E351" s="166" t="s">
        <v>4404</v>
      </c>
      <c r="F351" s="233">
        <v>1</v>
      </c>
      <c r="G351" s="168" t="s">
        <v>4963</v>
      </c>
      <c r="H351" s="31"/>
      <c r="I351" s="52">
        <f t="shared" si="47"/>
        <v>2</v>
      </c>
      <c r="J351" s="96">
        <f t="shared" si="45"/>
        <v>0</v>
      </c>
      <c r="K351" s="97">
        <f t="shared" si="46"/>
        <v>0</v>
      </c>
    </row>
    <row r="352" spans="1:11" s="30" customFormat="1" ht="30" customHeight="1" x14ac:dyDescent="0.25">
      <c r="A352" s="212" t="s">
        <v>4500</v>
      </c>
      <c r="B352" s="163" t="s">
        <v>5085</v>
      </c>
      <c r="C352" s="183" t="s">
        <v>2631</v>
      </c>
      <c r="D352" s="330"/>
      <c r="E352" s="166" t="s">
        <v>4404</v>
      </c>
      <c r="F352" s="233">
        <v>1</v>
      </c>
      <c r="G352" s="168" t="s">
        <v>4963</v>
      </c>
      <c r="H352" s="31"/>
      <c r="I352" s="52">
        <f t="shared" si="47"/>
        <v>2</v>
      </c>
      <c r="J352" s="96">
        <f t="shared" si="45"/>
        <v>0</v>
      </c>
      <c r="K352" s="97">
        <f t="shared" si="46"/>
        <v>0</v>
      </c>
    </row>
    <row r="353" spans="1:11" s="30" customFormat="1" ht="30" customHeight="1" x14ac:dyDescent="0.25">
      <c r="A353" s="212" t="s">
        <v>4985</v>
      </c>
      <c r="B353" s="163" t="s">
        <v>5085</v>
      </c>
      <c r="C353" s="183" t="s">
        <v>3355</v>
      </c>
      <c r="D353" s="330"/>
      <c r="E353" s="166" t="s">
        <v>4404</v>
      </c>
      <c r="F353" s="233">
        <v>1</v>
      </c>
      <c r="G353" s="168" t="s">
        <v>4963</v>
      </c>
      <c r="H353" s="31"/>
      <c r="I353" s="52">
        <f t="shared" si="47"/>
        <v>2</v>
      </c>
      <c r="J353" s="96">
        <f t="shared" si="45"/>
        <v>0</v>
      </c>
      <c r="K353" s="97">
        <f t="shared" si="46"/>
        <v>0</v>
      </c>
    </row>
  </sheetData>
  <sheetProtection algorithmName="SHA-512" hashValue="7ODkNe6oOy6xJpPgCRGwBTePQtothLmvROBE+ILtHsfxG5CNtHH0MhKby+KtXJK7hpZoySy863DuEZxXAsHBog==" saltValue="8egi51lRKC2xk6yWcNLO4A==" spinCount="100000" sheet="1" objects="1" scenarios="1" formatRows="0"/>
  <mergeCells count="2">
    <mergeCell ref="B2:G2"/>
    <mergeCell ref="A1:A2"/>
  </mergeCells>
  <conditionalFormatting sqref="F65:G66 F71:G71 B65">
    <cfRule type="cellIs" dxfId="376" priority="169" stopIfTrue="1" operator="equal">
      <formula>"Feature not available"</formula>
    </cfRule>
  </conditionalFormatting>
  <conditionalFormatting sqref="G6:G24">
    <cfRule type="cellIs" dxfId="375" priority="62" stopIfTrue="1" operator="equal">
      <formula>"Exception"</formula>
    </cfRule>
    <cfRule type="cellIs" dxfId="374" priority="63" stopIfTrue="1" operator="equal">
      <formula>"Select from Drop Down List"</formula>
    </cfRule>
  </conditionalFormatting>
  <conditionalFormatting sqref="G26:G27">
    <cfRule type="cellIs" dxfId="373" priority="60" stopIfTrue="1" operator="equal">
      <formula>"Exception"</formula>
    </cfRule>
    <cfRule type="cellIs" dxfId="372" priority="61" stopIfTrue="1" operator="equal">
      <formula>"Select from Drop Down List"</formula>
    </cfRule>
  </conditionalFormatting>
  <conditionalFormatting sqref="G323:G353">
    <cfRule type="cellIs" dxfId="371" priority="4" stopIfTrue="1" operator="equal">
      <formula>"Exception"</formula>
    </cfRule>
    <cfRule type="cellIs" dxfId="370" priority="5" stopIfTrue="1" operator="equal">
      <formula>"Select from Drop Down List"</formula>
    </cfRule>
  </conditionalFormatting>
  <conditionalFormatting sqref="G29:G38">
    <cfRule type="cellIs" dxfId="369" priority="58" stopIfTrue="1" operator="equal">
      <formula>"Exception"</formula>
    </cfRule>
    <cfRule type="cellIs" dxfId="368" priority="59" stopIfTrue="1" operator="equal">
      <formula>"Select from Drop Down List"</formula>
    </cfRule>
  </conditionalFormatting>
  <conditionalFormatting sqref="G40:G42">
    <cfRule type="cellIs" dxfId="367" priority="56" stopIfTrue="1" operator="equal">
      <formula>"Exception"</formula>
    </cfRule>
    <cfRule type="cellIs" dxfId="366" priority="57" stopIfTrue="1" operator="equal">
      <formula>"Select from Drop Down List"</formula>
    </cfRule>
  </conditionalFormatting>
  <conditionalFormatting sqref="G44:G58">
    <cfRule type="cellIs" dxfId="365" priority="54" stopIfTrue="1" operator="equal">
      <formula>"Exception"</formula>
    </cfRule>
    <cfRule type="cellIs" dxfId="364" priority="55" stopIfTrue="1" operator="equal">
      <formula>"Select from Drop Down List"</formula>
    </cfRule>
  </conditionalFormatting>
  <conditionalFormatting sqref="G60:G64">
    <cfRule type="cellIs" dxfId="363" priority="52" stopIfTrue="1" operator="equal">
      <formula>"Exception"</formula>
    </cfRule>
    <cfRule type="cellIs" dxfId="362" priority="53" stopIfTrue="1" operator="equal">
      <formula>"Select from Drop Down List"</formula>
    </cfRule>
  </conditionalFormatting>
  <conditionalFormatting sqref="G67:G70">
    <cfRule type="cellIs" dxfId="361" priority="50" stopIfTrue="1" operator="equal">
      <formula>"Exception"</formula>
    </cfRule>
    <cfRule type="cellIs" dxfId="360" priority="51" stopIfTrue="1" operator="equal">
      <formula>"Select from Drop Down List"</formula>
    </cfRule>
  </conditionalFormatting>
  <conditionalFormatting sqref="G72:G81">
    <cfRule type="cellIs" dxfId="359" priority="48" stopIfTrue="1" operator="equal">
      <formula>"Exception"</formula>
    </cfRule>
    <cfRule type="cellIs" dxfId="358" priority="49" stopIfTrue="1" operator="equal">
      <formula>"Select from Drop Down List"</formula>
    </cfRule>
  </conditionalFormatting>
  <conditionalFormatting sqref="G83:G97">
    <cfRule type="cellIs" dxfId="357" priority="46" stopIfTrue="1" operator="equal">
      <formula>"Exception"</formula>
    </cfRule>
    <cfRule type="cellIs" dxfId="356" priority="47" stopIfTrue="1" operator="equal">
      <formula>"Select from Drop Down List"</formula>
    </cfRule>
  </conditionalFormatting>
  <conditionalFormatting sqref="G98:G118">
    <cfRule type="cellIs" dxfId="355" priority="44" stopIfTrue="1" operator="equal">
      <formula>"Exception"</formula>
    </cfRule>
    <cfRule type="cellIs" dxfId="354" priority="45" stopIfTrue="1" operator="equal">
      <formula>"Select from Drop Down List"</formula>
    </cfRule>
  </conditionalFormatting>
  <conditionalFormatting sqref="G120:G154">
    <cfRule type="cellIs" dxfId="353" priority="42" stopIfTrue="1" operator="equal">
      <formula>"Exception"</formula>
    </cfRule>
    <cfRule type="cellIs" dxfId="352" priority="43" stopIfTrue="1" operator="equal">
      <formula>"Select from Drop Down List"</formula>
    </cfRule>
  </conditionalFormatting>
  <conditionalFormatting sqref="G156:G157">
    <cfRule type="cellIs" dxfId="351" priority="40" stopIfTrue="1" operator="equal">
      <formula>"Exception"</formula>
    </cfRule>
    <cfRule type="cellIs" dxfId="350" priority="41" stopIfTrue="1" operator="equal">
      <formula>"Select from Drop Down List"</formula>
    </cfRule>
  </conditionalFormatting>
  <conditionalFormatting sqref="G159:G164">
    <cfRule type="cellIs" dxfId="349" priority="38" stopIfTrue="1" operator="equal">
      <formula>"Exception"</formula>
    </cfRule>
    <cfRule type="cellIs" dxfId="348" priority="39" stopIfTrue="1" operator="equal">
      <formula>"Select from Drop Down List"</formula>
    </cfRule>
  </conditionalFormatting>
  <conditionalFormatting sqref="G166:G187">
    <cfRule type="cellIs" dxfId="347" priority="36" stopIfTrue="1" operator="equal">
      <formula>"Exception"</formula>
    </cfRule>
    <cfRule type="cellIs" dxfId="346" priority="37" stopIfTrue="1" operator="equal">
      <formula>"Select from Drop Down List"</formula>
    </cfRule>
  </conditionalFormatting>
  <conditionalFormatting sqref="G189">
    <cfRule type="cellIs" dxfId="345" priority="34" stopIfTrue="1" operator="equal">
      <formula>"Exception"</formula>
    </cfRule>
    <cfRule type="cellIs" dxfId="344" priority="35" stopIfTrue="1" operator="equal">
      <formula>"Select from Drop Down List"</formula>
    </cfRule>
  </conditionalFormatting>
  <conditionalFormatting sqref="G191:G196">
    <cfRule type="cellIs" dxfId="343" priority="32" stopIfTrue="1" operator="equal">
      <formula>"Exception"</formula>
    </cfRule>
    <cfRule type="cellIs" dxfId="342" priority="33" stopIfTrue="1" operator="equal">
      <formula>"Select from Drop Down List"</formula>
    </cfRule>
  </conditionalFormatting>
  <conditionalFormatting sqref="G198:G208">
    <cfRule type="cellIs" dxfId="341" priority="30" stopIfTrue="1" operator="equal">
      <formula>"Exception"</formula>
    </cfRule>
    <cfRule type="cellIs" dxfId="340" priority="31" stopIfTrue="1" operator="equal">
      <formula>"Select from Drop Down List"</formula>
    </cfRule>
  </conditionalFormatting>
  <conditionalFormatting sqref="G211">
    <cfRule type="cellIs" dxfId="339" priority="28" stopIfTrue="1" operator="equal">
      <formula>"Exception"</formula>
    </cfRule>
    <cfRule type="cellIs" dxfId="338" priority="29" stopIfTrue="1" operator="equal">
      <formula>"Select from Drop Down List"</formula>
    </cfRule>
  </conditionalFormatting>
  <conditionalFormatting sqref="G213:G222">
    <cfRule type="cellIs" dxfId="337" priority="26" stopIfTrue="1" operator="equal">
      <formula>"Exception"</formula>
    </cfRule>
    <cfRule type="cellIs" dxfId="336" priority="27" stopIfTrue="1" operator="equal">
      <formula>"Select from Drop Down List"</formula>
    </cfRule>
  </conditionalFormatting>
  <conditionalFormatting sqref="G224:G245">
    <cfRule type="cellIs" dxfId="335" priority="24" stopIfTrue="1" operator="equal">
      <formula>"Exception"</formula>
    </cfRule>
    <cfRule type="cellIs" dxfId="334" priority="25" stopIfTrue="1" operator="equal">
      <formula>"Select from Drop Down List"</formula>
    </cfRule>
  </conditionalFormatting>
  <conditionalFormatting sqref="G247:G252">
    <cfRule type="cellIs" dxfId="333" priority="22" stopIfTrue="1" operator="equal">
      <formula>"Exception"</formula>
    </cfRule>
    <cfRule type="cellIs" dxfId="332" priority="23" stopIfTrue="1" operator="equal">
      <formula>"Select from Drop Down List"</formula>
    </cfRule>
  </conditionalFormatting>
  <conditionalFormatting sqref="G254:G270">
    <cfRule type="cellIs" dxfId="331" priority="20" stopIfTrue="1" operator="equal">
      <formula>"Exception"</formula>
    </cfRule>
    <cfRule type="cellIs" dxfId="330" priority="21" stopIfTrue="1" operator="equal">
      <formula>"Select from Drop Down List"</formula>
    </cfRule>
  </conditionalFormatting>
  <conditionalFormatting sqref="G272:G278">
    <cfRule type="cellIs" dxfId="329" priority="18" stopIfTrue="1" operator="equal">
      <formula>"Exception"</formula>
    </cfRule>
    <cfRule type="cellIs" dxfId="328" priority="19" stopIfTrue="1" operator="equal">
      <formula>"Select from Drop Down List"</formula>
    </cfRule>
  </conditionalFormatting>
  <conditionalFormatting sqref="G280:G286">
    <cfRule type="cellIs" dxfId="327" priority="16" stopIfTrue="1" operator="equal">
      <formula>"Exception"</formula>
    </cfRule>
    <cfRule type="cellIs" dxfId="326" priority="17" stopIfTrue="1" operator="equal">
      <formula>"Select from Drop Down List"</formula>
    </cfRule>
  </conditionalFormatting>
  <conditionalFormatting sqref="G288:G289">
    <cfRule type="cellIs" dxfId="325" priority="14" stopIfTrue="1" operator="equal">
      <formula>"Exception"</formula>
    </cfRule>
    <cfRule type="cellIs" dxfId="324" priority="15" stopIfTrue="1" operator="equal">
      <formula>"Select from Drop Down List"</formula>
    </cfRule>
  </conditionalFormatting>
  <conditionalFormatting sqref="G291:G300">
    <cfRule type="cellIs" dxfId="323" priority="12" stopIfTrue="1" operator="equal">
      <formula>"Exception"</formula>
    </cfRule>
    <cfRule type="cellIs" dxfId="322" priority="13" stopIfTrue="1" operator="equal">
      <formula>"Select from Drop Down List"</formula>
    </cfRule>
  </conditionalFormatting>
  <conditionalFormatting sqref="G301:G302">
    <cfRule type="cellIs" dxfId="321" priority="10" stopIfTrue="1" operator="equal">
      <formula>"Exception"</formula>
    </cfRule>
    <cfRule type="cellIs" dxfId="320" priority="11" stopIfTrue="1" operator="equal">
      <formula>"Select from Drop Down List"</formula>
    </cfRule>
  </conditionalFormatting>
  <conditionalFormatting sqref="G304:G312">
    <cfRule type="cellIs" dxfId="319" priority="8" stopIfTrue="1" operator="equal">
      <formula>"Exception"</formula>
    </cfRule>
    <cfRule type="cellIs" dxfId="318" priority="9" stopIfTrue="1" operator="equal">
      <formula>"Select from Drop Down List"</formula>
    </cfRule>
  </conditionalFormatting>
  <conditionalFormatting sqref="G314:G321">
    <cfRule type="cellIs" dxfId="317" priority="6" stopIfTrue="1" operator="equal">
      <formula>"Exception"</formula>
    </cfRule>
    <cfRule type="cellIs" dxfId="316" priority="7" stopIfTrue="1" operator="equal">
      <formula>"Select from Drop Down List"</formula>
    </cfRule>
  </conditionalFormatting>
  <conditionalFormatting sqref="G209">
    <cfRule type="cellIs" dxfId="315" priority="2" stopIfTrue="1" operator="equal">
      <formula>"Exception"</formula>
    </cfRule>
    <cfRule type="cellIs" dxfId="314" priority="3" stopIfTrue="1" operator="equal">
      <formula>"Select from Drop Down List"</formula>
    </cfRule>
  </conditionalFormatting>
  <conditionalFormatting sqref="B3:B1048576">
    <cfRule type="cellIs" dxfId="313" priority="1" operator="equal">
      <formula>"Not Needed"</formula>
    </cfRule>
  </conditionalFormatting>
  <dataValidations count="4">
    <dataValidation type="list" allowBlank="1" showInputMessage="1" showErrorMessage="1" errorTitle="Invalid specification type" error="Please enter a Specification type from the drop-down list." sqref="B198:B209 B288:B312 B211:B222 B224:B245 B166:B187 B156:B164 B189:B196 B44:B58 B67:B70 B60:B64 B40:B42 B29:B38 B72:B154 B26:B27 B314:B321 B247:B286 B6:B24 B323:B353">
      <formula1>SpecType</formula1>
    </dataValidation>
    <dataValidation allowBlank="1" showInputMessage="1" showErrorMessage="1" errorTitle="Invalid specification type" error="Please enter a Specification type from the drop-down list." sqref="B322 B66 B71"/>
    <dataValidation type="list" allowBlank="1" showInputMessage="1" showErrorMessage="1" sqref="G6:G24 G26:G27 G29:G38 G40:G42 G44:G58 G60:G64 G67:G70 G72:G81 G83:G118 G120:G154 G156:G157 G159:G164 G166:G187 G189 G191:G196 G224:G245 G211 G213:G222 G323:G353 G247:G252 G254:G270 G272:G278 G280:G286 G288:G289 G291:G302 G304:G312 G314:G321 G198:G209">
      <formula1>Availability</formula1>
    </dataValidation>
    <dataValidation type="list" allowBlank="1" showInputMessage="1" showErrorMessage="1" sqref="E6:E353">
      <formula1>Existing</formula1>
    </dataValidation>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CAD FUNCTIONAL AND TECHNICAL REQUIREMENTS&amp;C&amp;"Arial,Regular"&amp;10Common Requirements&amp;R&amp;"Arial,Regular"&amp;10Page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M1660"/>
  <sheetViews>
    <sheetView zoomScaleNormal="100" zoomScalePageLayoutView="80" workbookViewId="0">
      <pane ySplit="3" topLeftCell="A4" activePane="bottomLeft" state="frozen"/>
      <selection activeCell="A3" sqref="A3"/>
      <selection pane="bottomLeft" activeCell="A4" sqref="A4"/>
    </sheetView>
  </sheetViews>
  <sheetFormatPr defaultColWidth="9.140625" defaultRowHeight="15.75" x14ac:dyDescent="0.25"/>
  <cols>
    <col min="1" max="1" width="11.7109375" style="153" customWidth="1"/>
    <col min="2" max="2" width="14.7109375" style="274" customWidth="1"/>
    <col min="3" max="3" width="65.7109375" style="249" customWidth="1"/>
    <col min="4" max="4" width="65.7109375" style="154" customWidth="1"/>
    <col min="5" max="5" width="6.5703125" style="275" hidden="1" customWidth="1"/>
    <col min="6" max="6" width="6.5703125" style="156" hidden="1" customWidth="1"/>
    <col min="7" max="7" width="30.7109375" style="156" customWidth="1"/>
    <col min="8" max="8" width="9.140625" style="27" hidden="1" customWidth="1"/>
    <col min="9" max="11" width="9.140625" style="30" hidden="1" customWidth="1"/>
    <col min="12" max="12" width="0.28515625" style="30" customWidth="1"/>
    <col min="13" max="16" width="9.140625" style="30" customWidth="1"/>
    <col min="17" max="16384" width="9.140625" style="30"/>
  </cols>
  <sheetData>
    <row r="1" spans="1:11" ht="25.5" customHeight="1" x14ac:dyDescent="0.25">
      <c r="A1" s="585"/>
      <c r="B1" s="250" t="s">
        <v>5091</v>
      </c>
      <c r="C1" s="251"/>
      <c r="E1" s="155"/>
    </row>
    <row r="2" spans="1:11" ht="132" customHeight="1" thickBot="1" x14ac:dyDescent="0.3">
      <c r="A2" s="585"/>
      <c r="B2" s="586" t="s">
        <v>5089</v>
      </c>
      <c r="C2" s="586"/>
      <c r="D2" s="586"/>
      <c r="E2" s="586"/>
      <c r="F2" s="586"/>
      <c r="G2" s="586"/>
    </row>
    <row r="3" spans="1:11" s="46" customFormat="1" ht="42" customHeight="1" thickBot="1" x14ac:dyDescent="0.3">
      <c r="A3" s="566" t="s">
        <v>451</v>
      </c>
      <c r="B3" s="566" t="s">
        <v>1658</v>
      </c>
      <c r="C3" s="566" t="s">
        <v>5093</v>
      </c>
      <c r="D3" s="567" t="str">
        <f>'Support Data'!A35</f>
        <v>Vendor Work Area</v>
      </c>
      <c r="E3" s="568" t="str">
        <f>'Support Data'!A34</f>
        <v>Existing Functionality</v>
      </c>
      <c r="F3" s="568" t="s">
        <v>1659</v>
      </c>
      <c r="G3" s="567" t="s">
        <v>452</v>
      </c>
      <c r="H3" s="83" t="s">
        <v>3256</v>
      </c>
      <c r="I3" s="83" t="s">
        <v>3257</v>
      </c>
      <c r="J3" s="83" t="s">
        <v>3258</v>
      </c>
      <c r="K3" s="84" t="s">
        <v>453</v>
      </c>
    </row>
    <row r="4" spans="1:11" ht="15" x14ac:dyDescent="0.2">
      <c r="A4" s="157" t="s">
        <v>2412</v>
      </c>
      <c r="B4" s="334"/>
      <c r="C4" s="335"/>
      <c r="D4" s="160"/>
      <c r="E4" s="336"/>
      <c r="F4" s="337"/>
      <c r="G4" s="479"/>
      <c r="H4" s="47">
        <f>COUNTA(B5:B1660)</f>
        <v>1543</v>
      </c>
      <c r="K4" s="30">
        <f>SUM(K5:K1660)</f>
        <v>0</v>
      </c>
    </row>
    <row r="5" spans="1:11" ht="30" customHeight="1" x14ac:dyDescent="0.2">
      <c r="A5" s="338" t="s">
        <v>1934</v>
      </c>
      <c r="B5" s="260" t="s">
        <v>5085</v>
      </c>
      <c r="C5" s="340" t="s">
        <v>4838</v>
      </c>
      <c r="D5" s="141"/>
      <c r="E5" s="166" t="s">
        <v>4404</v>
      </c>
      <c r="F5" s="233">
        <v>1</v>
      </c>
      <c r="G5" s="168" t="s">
        <v>4963</v>
      </c>
      <c r="H5" s="30">
        <f>COUNTIF(G:G,"=Select from Drop Down List")</f>
        <v>1543</v>
      </c>
      <c r="I5" s="52">
        <f t="shared" ref="I5:I27" si="0">IF(NOT(ISBLANK($B5)),VLOOKUP($B5,specdata,2,FALSE),"")</f>
        <v>2</v>
      </c>
      <c r="J5" s="96">
        <f t="shared" ref="J5:J27" si="1">VLOOKUP(G5,AvailabilityData,2,FALSE)</f>
        <v>0</v>
      </c>
      <c r="K5" s="97">
        <f>I5*J5</f>
        <v>0</v>
      </c>
    </row>
    <row r="6" spans="1:11" ht="30" customHeight="1" x14ac:dyDescent="0.2">
      <c r="A6" s="338" t="s">
        <v>744</v>
      </c>
      <c r="B6" s="260" t="s">
        <v>5085</v>
      </c>
      <c r="C6" s="247" t="s">
        <v>1741</v>
      </c>
      <c r="D6" s="141"/>
      <c r="E6" s="166" t="s">
        <v>4404</v>
      </c>
      <c r="F6" s="233">
        <v>1</v>
      </c>
      <c r="G6" s="168" t="s">
        <v>4963</v>
      </c>
      <c r="H6" s="30">
        <f>COUNTIF(G:G,"=Function Available")</f>
        <v>0</v>
      </c>
      <c r="I6" s="52">
        <f t="shared" si="0"/>
        <v>2</v>
      </c>
      <c r="J6" s="96">
        <f t="shared" si="1"/>
        <v>0</v>
      </c>
      <c r="K6" s="97">
        <f t="shared" ref="K6:K68" si="2">I6*J6</f>
        <v>0</v>
      </c>
    </row>
    <row r="7" spans="1:11" ht="30" customHeight="1" x14ac:dyDescent="0.2">
      <c r="A7" s="338" t="s">
        <v>99</v>
      </c>
      <c r="B7" s="260" t="s">
        <v>5085</v>
      </c>
      <c r="C7" s="247" t="s">
        <v>1742</v>
      </c>
      <c r="D7" s="141"/>
      <c r="E7" s="166" t="s">
        <v>4404</v>
      </c>
      <c r="F7" s="233">
        <v>1</v>
      </c>
      <c r="G7" s="168" t="s">
        <v>4963</v>
      </c>
      <c r="H7" s="30">
        <f>COUNTIF(F:G,"=Function Not Available")</f>
        <v>0</v>
      </c>
      <c r="I7" s="52">
        <f t="shared" si="0"/>
        <v>2</v>
      </c>
      <c r="J7" s="96">
        <f t="shared" si="1"/>
        <v>0</v>
      </c>
      <c r="K7" s="97">
        <f t="shared" si="2"/>
        <v>0</v>
      </c>
    </row>
    <row r="8" spans="1:11" ht="30" customHeight="1" x14ac:dyDescent="0.2">
      <c r="A8" s="338" t="s">
        <v>745</v>
      </c>
      <c r="B8" s="260" t="s">
        <v>5085</v>
      </c>
      <c r="C8" s="247" t="s">
        <v>2455</v>
      </c>
      <c r="D8" s="141"/>
      <c r="E8" s="166" t="s">
        <v>4404</v>
      </c>
      <c r="F8" s="233">
        <v>1</v>
      </c>
      <c r="G8" s="168" t="s">
        <v>4963</v>
      </c>
      <c r="H8" s="30">
        <f>COUNTIF(G:G,"=Exception")</f>
        <v>0</v>
      </c>
      <c r="I8" s="52">
        <f t="shared" si="0"/>
        <v>2</v>
      </c>
      <c r="J8" s="96">
        <f t="shared" si="1"/>
        <v>0</v>
      </c>
      <c r="K8" s="97">
        <f t="shared" si="2"/>
        <v>0</v>
      </c>
    </row>
    <row r="9" spans="1:11" ht="30" customHeight="1" x14ac:dyDescent="0.2">
      <c r="A9" s="338" t="s">
        <v>746</v>
      </c>
      <c r="B9" s="260" t="s">
        <v>5085</v>
      </c>
      <c r="C9" s="247" t="s">
        <v>4944</v>
      </c>
      <c r="D9" s="141"/>
      <c r="E9" s="166"/>
      <c r="F9" s="233">
        <v>1</v>
      </c>
      <c r="G9" s="168" t="s">
        <v>4963</v>
      </c>
      <c r="H9" s="85">
        <f>COUNTIFS(B:B,"=Highly Advantageous",G:G,"=Select from Drop Down List")</f>
        <v>1272</v>
      </c>
      <c r="I9" s="52">
        <f t="shared" si="0"/>
        <v>2</v>
      </c>
      <c r="J9" s="96">
        <f t="shared" si="1"/>
        <v>0</v>
      </c>
      <c r="K9" s="97">
        <f t="shared" si="2"/>
        <v>0</v>
      </c>
    </row>
    <row r="10" spans="1:11" ht="30" customHeight="1" x14ac:dyDescent="0.2">
      <c r="A10" s="338" t="s">
        <v>747</v>
      </c>
      <c r="B10" s="260" t="s">
        <v>5085</v>
      </c>
      <c r="C10" s="247" t="s">
        <v>4945</v>
      </c>
      <c r="D10" s="141"/>
      <c r="E10" s="166"/>
      <c r="F10" s="233">
        <v>1</v>
      </c>
      <c r="G10" s="168" t="s">
        <v>4963</v>
      </c>
      <c r="H10" s="85">
        <f>COUNTIFS(B:B,"=Highly Advantageous",G:G,"=Function Available")</f>
        <v>0</v>
      </c>
      <c r="I10" s="52">
        <f t="shared" si="0"/>
        <v>2</v>
      </c>
      <c r="J10" s="96">
        <f t="shared" si="1"/>
        <v>0</v>
      </c>
      <c r="K10" s="97">
        <f t="shared" si="2"/>
        <v>0</v>
      </c>
    </row>
    <row r="11" spans="1:11" ht="30" customHeight="1" x14ac:dyDescent="0.2">
      <c r="A11" s="338" t="s">
        <v>748</v>
      </c>
      <c r="B11" s="260" t="s">
        <v>5085</v>
      </c>
      <c r="C11" s="247" t="s">
        <v>4832</v>
      </c>
      <c r="D11" s="141"/>
      <c r="E11" s="166" t="s">
        <v>4404</v>
      </c>
      <c r="F11" s="233">
        <v>1</v>
      </c>
      <c r="G11" s="168" t="s">
        <v>4963</v>
      </c>
      <c r="H11" s="85">
        <f>COUNTIFS(B:B,"=Highly Advantageous",G:G,"=Function Not Available")</f>
        <v>0</v>
      </c>
      <c r="I11" s="52">
        <f t="shared" si="0"/>
        <v>2</v>
      </c>
      <c r="J11" s="96">
        <f t="shared" si="1"/>
        <v>0</v>
      </c>
      <c r="K11" s="97">
        <f t="shared" si="2"/>
        <v>0</v>
      </c>
    </row>
    <row r="12" spans="1:11" ht="30" customHeight="1" x14ac:dyDescent="0.2">
      <c r="A12" s="338" t="s">
        <v>749</v>
      </c>
      <c r="B12" s="260" t="s">
        <v>5085</v>
      </c>
      <c r="C12" s="247" t="s">
        <v>4833</v>
      </c>
      <c r="D12" s="141"/>
      <c r="E12" s="166" t="s">
        <v>4404</v>
      </c>
      <c r="F12" s="233">
        <v>1</v>
      </c>
      <c r="G12" s="168" t="s">
        <v>4963</v>
      </c>
      <c r="H12" s="85">
        <f>COUNTIFS(B:B,"=Highly Advantageous",G:G,"=Exception")</f>
        <v>0</v>
      </c>
      <c r="I12" s="52">
        <f t="shared" si="0"/>
        <v>2</v>
      </c>
      <c r="J12" s="96">
        <f t="shared" si="1"/>
        <v>0</v>
      </c>
      <c r="K12" s="97">
        <f t="shared" si="2"/>
        <v>0</v>
      </c>
    </row>
    <row r="13" spans="1:11" ht="30" customHeight="1" x14ac:dyDescent="0.2">
      <c r="A13" s="338" t="s">
        <v>750</v>
      </c>
      <c r="B13" s="339" t="s">
        <v>3041</v>
      </c>
      <c r="C13" s="247" t="s">
        <v>4834</v>
      </c>
      <c r="D13" s="141"/>
      <c r="E13" s="166"/>
      <c r="F13" s="233">
        <v>1</v>
      </c>
      <c r="G13" s="168" t="s">
        <v>4963</v>
      </c>
      <c r="H13" s="86">
        <f>COUNTIFS(B:B,"=Advantageous",G:G,"=Select from Drop Down List")</f>
        <v>271</v>
      </c>
      <c r="I13" s="52">
        <f t="shared" si="0"/>
        <v>1</v>
      </c>
      <c r="J13" s="96">
        <f t="shared" si="1"/>
        <v>0</v>
      </c>
      <c r="K13" s="97">
        <f t="shared" si="2"/>
        <v>0</v>
      </c>
    </row>
    <row r="14" spans="1:11" ht="30" customHeight="1" x14ac:dyDescent="0.2">
      <c r="A14" s="338" t="s">
        <v>751</v>
      </c>
      <c r="B14" s="339" t="s">
        <v>5085</v>
      </c>
      <c r="C14" s="247" t="s">
        <v>2016</v>
      </c>
      <c r="D14" s="141"/>
      <c r="E14" s="166" t="s">
        <v>4404</v>
      </c>
      <c r="F14" s="233">
        <v>1</v>
      </c>
      <c r="G14" s="168" t="s">
        <v>4963</v>
      </c>
      <c r="H14" s="86">
        <f>COUNTIFS(B:B,"=Advantageous",G:G,"=Function Available")</f>
        <v>0</v>
      </c>
      <c r="I14" s="52">
        <f t="shared" si="0"/>
        <v>2</v>
      </c>
      <c r="J14" s="96">
        <f t="shared" si="1"/>
        <v>0</v>
      </c>
      <c r="K14" s="97">
        <f t="shared" si="2"/>
        <v>0</v>
      </c>
    </row>
    <row r="15" spans="1:11" ht="30" customHeight="1" x14ac:dyDescent="0.2">
      <c r="A15" s="338" t="s">
        <v>752</v>
      </c>
      <c r="B15" s="339" t="s">
        <v>5085</v>
      </c>
      <c r="C15" s="247" t="s">
        <v>1743</v>
      </c>
      <c r="D15" s="141"/>
      <c r="E15" s="166" t="s">
        <v>4404</v>
      </c>
      <c r="F15" s="233">
        <v>1</v>
      </c>
      <c r="G15" s="168" t="s">
        <v>4963</v>
      </c>
      <c r="H15" s="86">
        <f>COUNTIFS(B:B,"=Advantageous",G:G,"=Function Not Available")</f>
        <v>0</v>
      </c>
      <c r="I15" s="52">
        <f t="shared" si="0"/>
        <v>2</v>
      </c>
      <c r="J15" s="96">
        <f t="shared" si="1"/>
        <v>0</v>
      </c>
      <c r="K15" s="97">
        <f t="shared" si="2"/>
        <v>0</v>
      </c>
    </row>
    <row r="16" spans="1:11" ht="30" customHeight="1" x14ac:dyDescent="0.2">
      <c r="A16" s="338" t="s">
        <v>753</v>
      </c>
      <c r="B16" s="339" t="s">
        <v>5085</v>
      </c>
      <c r="C16" s="247" t="s">
        <v>2650</v>
      </c>
      <c r="D16" s="141"/>
      <c r="E16" s="166" t="s">
        <v>4404</v>
      </c>
      <c r="F16" s="233">
        <v>1</v>
      </c>
      <c r="G16" s="168" t="s">
        <v>4963</v>
      </c>
      <c r="H16" s="86">
        <f>COUNTIFS(B:B,"=Advantageous",G:G,"=Exception")</f>
        <v>0</v>
      </c>
      <c r="I16" s="52">
        <f t="shared" si="0"/>
        <v>2</v>
      </c>
      <c r="J16" s="96">
        <f t="shared" si="1"/>
        <v>0</v>
      </c>
      <c r="K16" s="97">
        <f t="shared" si="2"/>
        <v>0</v>
      </c>
    </row>
    <row r="17" spans="1:11" ht="35.25" customHeight="1" x14ac:dyDescent="0.25">
      <c r="A17" s="338" t="s">
        <v>754</v>
      </c>
      <c r="B17" s="339" t="s">
        <v>5085</v>
      </c>
      <c r="C17" s="247" t="s">
        <v>4897</v>
      </c>
      <c r="D17" s="141"/>
      <c r="E17" s="166" t="s">
        <v>4404</v>
      </c>
      <c r="F17" s="233">
        <v>1</v>
      </c>
      <c r="G17" s="168" t="s">
        <v>4963</v>
      </c>
      <c r="I17" s="52">
        <f t="shared" si="0"/>
        <v>2</v>
      </c>
      <c r="J17" s="96">
        <f t="shared" si="1"/>
        <v>0</v>
      </c>
      <c r="K17" s="97">
        <f t="shared" si="2"/>
        <v>0</v>
      </c>
    </row>
    <row r="18" spans="1:11" ht="30" customHeight="1" x14ac:dyDescent="0.25">
      <c r="A18" s="338" t="s">
        <v>755</v>
      </c>
      <c r="B18" s="339" t="s">
        <v>5085</v>
      </c>
      <c r="C18" s="247" t="s">
        <v>2014</v>
      </c>
      <c r="D18" s="141"/>
      <c r="E18" s="166" t="s">
        <v>4404</v>
      </c>
      <c r="F18" s="233">
        <v>1</v>
      </c>
      <c r="G18" s="168" t="s">
        <v>4963</v>
      </c>
      <c r="I18" s="52">
        <f t="shared" si="0"/>
        <v>2</v>
      </c>
      <c r="J18" s="96">
        <f t="shared" si="1"/>
        <v>0</v>
      </c>
      <c r="K18" s="97">
        <f t="shared" si="2"/>
        <v>0</v>
      </c>
    </row>
    <row r="19" spans="1:11" ht="45.75" customHeight="1" x14ac:dyDescent="0.25">
      <c r="A19" s="338" t="s">
        <v>756</v>
      </c>
      <c r="B19" s="339" t="s">
        <v>5085</v>
      </c>
      <c r="C19" s="247" t="s">
        <v>4448</v>
      </c>
      <c r="D19" s="141"/>
      <c r="E19" s="166" t="s">
        <v>4404</v>
      </c>
      <c r="F19" s="233">
        <v>1</v>
      </c>
      <c r="G19" s="168" t="s">
        <v>4963</v>
      </c>
      <c r="I19" s="52">
        <f t="shared" si="0"/>
        <v>2</v>
      </c>
      <c r="J19" s="96">
        <f t="shared" si="1"/>
        <v>0</v>
      </c>
      <c r="K19" s="97">
        <f t="shared" si="2"/>
        <v>0</v>
      </c>
    </row>
    <row r="20" spans="1:11" ht="45" customHeight="1" x14ac:dyDescent="0.25">
      <c r="A20" s="338" t="s">
        <v>757</v>
      </c>
      <c r="B20" s="339" t="s">
        <v>5085</v>
      </c>
      <c r="C20" s="247" t="s">
        <v>4449</v>
      </c>
      <c r="D20" s="141"/>
      <c r="E20" s="166" t="s">
        <v>4404</v>
      </c>
      <c r="F20" s="233">
        <v>1</v>
      </c>
      <c r="G20" s="168" t="s">
        <v>4963</v>
      </c>
      <c r="I20" s="52">
        <f t="shared" si="0"/>
        <v>2</v>
      </c>
      <c r="J20" s="96">
        <f t="shared" si="1"/>
        <v>0</v>
      </c>
      <c r="K20" s="97">
        <f t="shared" si="2"/>
        <v>0</v>
      </c>
    </row>
    <row r="21" spans="1:11" ht="45" customHeight="1" x14ac:dyDescent="0.25">
      <c r="A21" s="338" t="s">
        <v>758</v>
      </c>
      <c r="B21" s="339" t="s">
        <v>5085</v>
      </c>
      <c r="C21" s="247" t="s">
        <v>4999</v>
      </c>
      <c r="D21" s="141"/>
      <c r="E21" s="166" t="s">
        <v>4404</v>
      </c>
      <c r="F21" s="233">
        <v>1</v>
      </c>
      <c r="G21" s="168" t="s">
        <v>4963</v>
      </c>
      <c r="I21" s="52">
        <f t="shared" si="0"/>
        <v>2</v>
      </c>
      <c r="J21" s="96">
        <f t="shared" si="1"/>
        <v>0</v>
      </c>
      <c r="K21" s="97">
        <f t="shared" si="2"/>
        <v>0</v>
      </c>
    </row>
    <row r="22" spans="1:11" ht="30" customHeight="1" x14ac:dyDescent="0.25">
      <c r="A22" s="338" t="s">
        <v>759</v>
      </c>
      <c r="B22" s="339" t="s">
        <v>5085</v>
      </c>
      <c r="C22" s="247" t="s">
        <v>1744</v>
      </c>
      <c r="D22" s="141"/>
      <c r="E22" s="166" t="s">
        <v>4404</v>
      </c>
      <c r="F22" s="233">
        <v>1</v>
      </c>
      <c r="G22" s="168" t="s">
        <v>4963</v>
      </c>
      <c r="I22" s="52">
        <f t="shared" si="0"/>
        <v>2</v>
      </c>
      <c r="J22" s="96">
        <f t="shared" si="1"/>
        <v>0</v>
      </c>
      <c r="K22" s="97">
        <f t="shared" si="2"/>
        <v>0</v>
      </c>
    </row>
    <row r="23" spans="1:11" ht="30" customHeight="1" x14ac:dyDescent="0.25">
      <c r="A23" s="338" t="s">
        <v>760</v>
      </c>
      <c r="B23" s="339" t="s">
        <v>5085</v>
      </c>
      <c r="C23" s="247" t="s">
        <v>4450</v>
      </c>
      <c r="D23" s="141"/>
      <c r="E23" s="166" t="s">
        <v>4404</v>
      </c>
      <c r="F23" s="233">
        <v>1</v>
      </c>
      <c r="G23" s="168" t="s">
        <v>4963</v>
      </c>
      <c r="I23" s="52">
        <f t="shared" si="0"/>
        <v>2</v>
      </c>
      <c r="J23" s="96">
        <f t="shared" si="1"/>
        <v>0</v>
      </c>
      <c r="K23" s="97">
        <f t="shared" si="2"/>
        <v>0</v>
      </c>
    </row>
    <row r="24" spans="1:11" ht="30" customHeight="1" x14ac:dyDescent="0.25">
      <c r="A24" s="338" t="s">
        <v>761</v>
      </c>
      <c r="B24" s="339" t="s">
        <v>5085</v>
      </c>
      <c r="C24" s="341" t="s">
        <v>3360</v>
      </c>
      <c r="D24" s="141"/>
      <c r="E24" s="166" t="s">
        <v>4405</v>
      </c>
      <c r="F24" s="233">
        <v>1</v>
      </c>
      <c r="G24" s="168" t="s">
        <v>4963</v>
      </c>
      <c r="I24" s="52">
        <f t="shared" si="0"/>
        <v>2</v>
      </c>
      <c r="J24" s="96">
        <f t="shared" si="1"/>
        <v>0</v>
      </c>
      <c r="K24" s="97">
        <f t="shared" si="2"/>
        <v>0</v>
      </c>
    </row>
    <row r="25" spans="1:11" ht="45" customHeight="1" x14ac:dyDescent="0.25">
      <c r="A25" s="338" t="s">
        <v>762</v>
      </c>
      <c r="B25" s="339" t="s">
        <v>5085</v>
      </c>
      <c r="C25" s="341" t="s">
        <v>2594</v>
      </c>
      <c r="D25" s="141"/>
      <c r="E25" s="166" t="s">
        <v>4404</v>
      </c>
      <c r="F25" s="233">
        <v>1</v>
      </c>
      <c r="G25" s="168" t="s">
        <v>4963</v>
      </c>
      <c r="I25" s="52">
        <f t="shared" si="0"/>
        <v>2</v>
      </c>
      <c r="J25" s="96">
        <f t="shared" si="1"/>
        <v>0</v>
      </c>
      <c r="K25" s="97">
        <f t="shared" si="2"/>
        <v>0</v>
      </c>
    </row>
    <row r="26" spans="1:11" ht="25.5" x14ac:dyDescent="0.25">
      <c r="A26" s="338" t="s">
        <v>763</v>
      </c>
      <c r="B26" s="339" t="s">
        <v>5085</v>
      </c>
      <c r="C26" s="294" t="s">
        <v>2661</v>
      </c>
      <c r="D26" s="141"/>
      <c r="E26" s="166" t="s">
        <v>4404</v>
      </c>
      <c r="F26" s="233">
        <v>1</v>
      </c>
      <c r="G26" s="168" t="s">
        <v>4963</v>
      </c>
      <c r="I26" s="52">
        <f t="shared" si="0"/>
        <v>2</v>
      </c>
      <c r="J26" s="96">
        <f t="shared" si="1"/>
        <v>0</v>
      </c>
      <c r="K26" s="97">
        <f t="shared" si="2"/>
        <v>0</v>
      </c>
    </row>
    <row r="27" spans="1:11" ht="45" customHeight="1" x14ac:dyDescent="0.25">
      <c r="A27" s="415" t="s">
        <v>764</v>
      </c>
      <c r="B27" s="374" t="s">
        <v>3041</v>
      </c>
      <c r="C27" s="294" t="s">
        <v>3363</v>
      </c>
      <c r="D27" s="221"/>
      <c r="E27" s="326" t="s">
        <v>4405</v>
      </c>
      <c r="F27" s="327">
        <v>1</v>
      </c>
      <c r="G27" s="482" t="s">
        <v>4963</v>
      </c>
      <c r="I27" s="52">
        <f t="shared" si="0"/>
        <v>1</v>
      </c>
      <c r="J27" s="96">
        <f t="shared" si="1"/>
        <v>0</v>
      </c>
      <c r="K27" s="97">
        <f t="shared" si="2"/>
        <v>0</v>
      </c>
    </row>
    <row r="28" spans="1:11" ht="30" customHeight="1" x14ac:dyDescent="0.25">
      <c r="A28" s="191"/>
      <c r="B28" s="192"/>
      <c r="C28" s="235" t="s">
        <v>3364</v>
      </c>
      <c r="D28" s="188"/>
      <c r="E28" s="328"/>
      <c r="F28" s="194"/>
      <c r="G28" s="557"/>
      <c r="I28" s="52"/>
      <c r="J28" s="96"/>
      <c r="K28" s="97"/>
    </row>
    <row r="29" spans="1:11" ht="30" customHeight="1" x14ac:dyDescent="0.25">
      <c r="A29" s="338" t="s">
        <v>765</v>
      </c>
      <c r="B29" s="260" t="s">
        <v>3041</v>
      </c>
      <c r="C29" s="485" t="s">
        <v>3365</v>
      </c>
      <c r="D29" s="141"/>
      <c r="E29" s="261" t="s">
        <v>4405</v>
      </c>
      <c r="F29" s="262">
        <v>1</v>
      </c>
      <c r="G29" s="263" t="s">
        <v>4963</v>
      </c>
      <c r="I29" s="52">
        <f t="shared" ref="I29:I41" si="3">IF(NOT(ISBLANK($B29)),VLOOKUP($B29,specdata,2,FALSE),"")</f>
        <v>1</v>
      </c>
      <c r="J29" s="96">
        <f t="shared" ref="J29:J41" si="4">VLOOKUP(G29,AvailabilityData,2,FALSE)</f>
        <v>0</v>
      </c>
      <c r="K29" s="97">
        <f t="shared" si="2"/>
        <v>0</v>
      </c>
    </row>
    <row r="30" spans="1:11" ht="30" customHeight="1" x14ac:dyDescent="0.25">
      <c r="A30" s="338" t="s">
        <v>766</v>
      </c>
      <c r="B30" s="260" t="s">
        <v>3041</v>
      </c>
      <c r="C30" s="342" t="s">
        <v>3366</v>
      </c>
      <c r="D30" s="141"/>
      <c r="E30" s="166" t="s">
        <v>4405</v>
      </c>
      <c r="F30" s="233">
        <v>1</v>
      </c>
      <c r="G30" s="168" t="s">
        <v>4963</v>
      </c>
      <c r="I30" s="52">
        <f t="shared" si="3"/>
        <v>1</v>
      </c>
      <c r="J30" s="96">
        <f t="shared" si="4"/>
        <v>0</v>
      </c>
      <c r="K30" s="97">
        <f t="shared" si="2"/>
        <v>0</v>
      </c>
    </row>
    <row r="31" spans="1:11" ht="30" customHeight="1" x14ac:dyDescent="0.25">
      <c r="A31" s="338" t="s">
        <v>767</v>
      </c>
      <c r="B31" s="260" t="s">
        <v>3041</v>
      </c>
      <c r="C31" s="342" t="s">
        <v>3367</v>
      </c>
      <c r="D31" s="141"/>
      <c r="E31" s="166" t="s">
        <v>4405</v>
      </c>
      <c r="F31" s="233">
        <v>1</v>
      </c>
      <c r="G31" s="168" t="s">
        <v>4963</v>
      </c>
      <c r="I31" s="52">
        <f t="shared" si="3"/>
        <v>1</v>
      </c>
      <c r="J31" s="96">
        <f t="shared" si="4"/>
        <v>0</v>
      </c>
      <c r="K31" s="97">
        <f t="shared" si="2"/>
        <v>0</v>
      </c>
    </row>
    <row r="32" spans="1:11" ht="30" customHeight="1" x14ac:dyDescent="0.25">
      <c r="A32" s="338" t="s">
        <v>768</v>
      </c>
      <c r="B32" s="260" t="s">
        <v>3041</v>
      </c>
      <c r="C32" s="342" t="s">
        <v>3368</v>
      </c>
      <c r="D32" s="141"/>
      <c r="E32" s="166" t="s">
        <v>4405</v>
      </c>
      <c r="F32" s="233">
        <v>1</v>
      </c>
      <c r="G32" s="168" t="s">
        <v>4963</v>
      </c>
      <c r="I32" s="52">
        <f t="shared" si="3"/>
        <v>1</v>
      </c>
      <c r="J32" s="96">
        <f t="shared" si="4"/>
        <v>0</v>
      </c>
      <c r="K32" s="97">
        <f t="shared" si="2"/>
        <v>0</v>
      </c>
    </row>
    <row r="33" spans="1:11" ht="30" customHeight="1" x14ac:dyDescent="0.25">
      <c r="A33" s="338" t="s">
        <v>769</v>
      </c>
      <c r="B33" s="260" t="s">
        <v>3041</v>
      </c>
      <c r="C33" s="342" t="s">
        <v>3369</v>
      </c>
      <c r="D33" s="141"/>
      <c r="E33" s="166" t="s">
        <v>4405</v>
      </c>
      <c r="F33" s="233">
        <v>1</v>
      </c>
      <c r="G33" s="168" t="s">
        <v>4963</v>
      </c>
      <c r="I33" s="52">
        <f t="shared" si="3"/>
        <v>1</v>
      </c>
      <c r="J33" s="96">
        <f t="shared" si="4"/>
        <v>0</v>
      </c>
      <c r="K33" s="97">
        <f t="shared" si="2"/>
        <v>0</v>
      </c>
    </row>
    <row r="34" spans="1:11" ht="30" customHeight="1" x14ac:dyDescent="0.25">
      <c r="A34" s="338" t="s">
        <v>770</v>
      </c>
      <c r="B34" s="260" t="s">
        <v>3041</v>
      </c>
      <c r="C34" s="342" t="s">
        <v>3370</v>
      </c>
      <c r="D34" s="141"/>
      <c r="E34" s="166" t="s">
        <v>4405</v>
      </c>
      <c r="F34" s="233">
        <v>1</v>
      </c>
      <c r="G34" s="168" t="s">
        <v>4963</v>
      </c>
      <c r="I34" s="52">
        <f t="shared" si="3"/>
        <v>1</v>
      </c>
      <c r="J34" s="96">
        <f t="shared" si="4"/>
        <v>0</v>
      </c>
      <c r="K34" s="97">
        <f t="shared" si="2"/>
        <v>0</v>
      </c>
    </row>
    <row r="35" spans="1:11" ht="30" customHeight="1" x14ac:dyDescent="0.25">
      <c r="A35" s="338" t="s">
        <v>771</v>
      </c>
      <c r="B35" s="260" t="s">
        <v>3041</v>
      </c>
      <c r="C35" s="342" t="s">
        <v>3371</v>
      </c>
      <c r="D35" s="141"/>
      <c r="E35" s="166" t="s">
        <v>4405</v>
      </c>
      <c r="F35" s="233">
        <v>1</v>
      </c>
      <c r="G35" s="168" t="s">
        <v>4963</v>
      </c>
      <c r="I35" s="52">
        <f t="shared" si="3"/>
        <v>1</v>
      </c>
      <c r="J35" s="96">
        <f t="shared" si="4"/>
        <v>0</v>
      </c>
      <c r="K35" s="97">
        <f t="shared" si="2"/>
        <v>0</v>
      </c>
    </row>
    <row r="36" spans="1:11" ht="30" customHeight="1" x14ac:dyDescent="0.25">
      <c r="A36" s="338" t="s">
        <v>772</v>
      </c>
      <c r="B36" s="260" t="s">
        <v>5085</v>
      </c>
      <c r="C36" s="164" t="s">
        <v>2017</v>
      </c>
      <c r="D36" s="141"/>
      <c r="E36" s="166" t="s">
        <v>4404</v>
      </c>
      <c r="F36" s="233">
        <v>1</v>
      </c>
      <c r="G36" s="168" t="s">
        <v>4963</v>
      </c>
      <c r="I36" s="52">
        <f t="shared" si="3"/>
        <v>2</v>
      </c>
      <c r="J36" s="96">
        <f t="shared" si="4"/>
        <v>0</v>
      </c>
      <c r="K36" s="97">
        <f t="shared" si="2"/>
        <v>0</v>
      </c>
    </row>
    <row r="37" spans="1:11" ht="30" customHeight="1" x14ac:dyDescent="0.25">
      <c r="A37" s="338" t="s">
        <v>773</v>
      </c>
      <c r="B37" s="260" t="s">
        <v>5085</v>
      </c>
      <c r="C37" s="164" t="s">
        <v>3372</v>
      </c>
      <c r="D37" s="141"/>
      <c r="E37" s="166" t="s">
        <v>4404</v>
      </c>
      <c r="F37" s="233">
        <v>1</v>
      </c>
      <c r="G37" s="168" t="s">
        <v>4963</v>
      </c>
      <c r="I37" s="52">
        <f t="shared" si="3"/>
        <v>2</v>
      </c>
      <c r="J37" s="96">
        <f t="shared" si="4"/>
        <v>0</v>
      </c>
      <c r="K37" s="97">
        <f t="shared" si="2"/>
        <v>0</v>
      </c>
    </row>
    <row r="38" spans="1:11" ht="30" customHeight="1" x14ac:dyDescent="0.25">
      <c r="A38" s="338" t="s">
        <v>774</v>
      </c>
      <c r="B38" s="260" t="s">
        <v>5085</v>
      </c>
      <c r="C38" s="164" t="s">
        <v>3361</v>
      </c>
      <c r="D38" s="142"/>
      <c r="E38" s="166" t="s">
        <v>4404</v>
      </c>
      <c r="F38" s="233">
        <v>1</v>
      </c>
      <c r="G38" s="168" t="s">
        <v>4963</v>
      </c>
      <c r="I38" s="52">
        <f t="shared" si="3"/>
        <v>2</v>
      </c>
      <c r="J38" s="96">
        <f t="shared" si="4"/>
        <v>0</v>
      </c>
      <c r="K38" s="97">
        <f t="shared" si="2"/>
        <v>0</v>
      </c>
    </row>
    <row r="39" spans="1:11" ht="30" customHeight="1" x14ac:dyDescent="0.25">
      <c r="A39" s="338" t="s">
        <v>775</v>
      </c>
      <c r="B39" s="260" t="s">
        <v>5085</v>
      </c>
      <c r="C39" s="164" t="s">
        <v>4027</v>
      </c>
      <c r="D39" s="142"/>
      <c r="E39" s="166" t="s">
        <v>4405</v>
      </c>
      <c r="F39" s="233">
        <v>1</v>
      </c>
      <c r="G39" s="168" t="s">
        <v>4963</v>
      </c>
      <c r="I39" s="52">
        <f t="shared" si="3"/>
        <v>2</v>
      </c>
      <c r="J39" s="96">
        <f t="shared" si="4"/>
        <v>0</v>
      </c>
      <c r="K39" s="97">
        <f t="shared" si="2"/>
        <v>0</v>
      </c>
    </row>
    <row r="40" spans="1:11" s="31" customFormat="1" ht="30" customHeight="1" x14ac:dyDescent="0.25">
      <c r="A40" s="338" t="s">
        <v>776</v>
      </c>
      <c r="B40" s="260" t="s">
        <v>5085</v>
      </c>
      <c r="C40" s="164" t="s">
        <v>4855</v>
      </c>
      <c r="D40" s="142"/>
      <c r="E40" s="166" t="s">
        <v>4405</v>
      </c>
      <c r="F40" s="233">
        <v>1</v>
      </c>
      <c r="G40" s="168" t="s">
        <v>4963</v>
      </c>
      <c r="H40" s="27"/>
      <c r="I40" s="52">
        <f t="shared" si="3"/>
        <v>2</v>
      </c>
      <c r="J40" s="96">
        <f t="shared" si="4"/>
        <v>0</v>
      </c>
      <c r="K40" s="97">
        <f t="shared" si="2"/>
        <v>0</v>
      </c>
    </row>
    <row r="41" spans="1:11" s="31" customFormat="1" ht="30" customHeight="1" x14ac:dyDescent="0.25">
      <c r="A41" s="338" t="s">
        <v>777</v>
      </c>
      <c r="B41" s="260" t="s">
        <v>5085</v>
      </c>
      <c r="C41" s="244" t="s">
        <v>4877</v>
      </c>
      <c r="D41" s="313"/>
      <c r="E41" s="166" t="s">
        <v>4405</v>
      </c>
      <c r="F41" s="327">
        <v>1</v>
      </c>
      <c r="G41" s="168" t="s">
        <v>4963</v>
      </c>
      <c r="H41" s="27"/>
      <c r="I41" s="52">
        <f t="shared" si="3"/>
        <v>2</v>
      </c>
      <c r="J41" s="96">
        <f t="shared" si="4"/>
        <v>0</v>
      </c>
      <c r="K41" s="97">
        <f t="shared" si="2"/>
        <v>0</v>
      </c>
    </row>
    <row r="42" spans="1:11" s="31" customFormat="1" ht="15" customHeight="1" x14ac:dyDescent="0.25">
      <c r="A42" s="191"/>
      <c r="B42" s="192"/>
      <c r="C42" s="187" t="s">
        <v>2651</v>
      </c>
      <c r="D42" s="188"/>
      <c r="E42" s="166"/>
      <c r="F42" s="194"/>
      <c r="G42" s="194"/>
      <c r="H42" s="27"/>
      <c r="I42" s="52"/>
      <c r="J42" s="96"/>
      <c r="K42" s="97"/>
    </row>
    <row r="43" spans="1:11" s="31" customFormat="1" ht="30" customHeight="1" x14ac:dyDescent="0.25">
      <c r="A43" s="338" t="s">
        <v>778</v>
      </c>
      <c r="B43" s="339" t="s">
        <v>5085</v>
      </c>
      <c r="C43" s="223" t="s">
        <v>3362</v>
      </c>
      <c r="D43" s="141"/>
      <c r="E43" s="166" t="s">
        <v>4404</v>
      </c>
      <c r="F43" s="262">
        <v>1</v>
      </c>
      <c r="G43" s="168" t="s">
        <v>4963</v>
      </c>
      <c r="H43" s="27"/>
      <c r="I43" s="52">
        <f>IF(NOT(ISBLANK($B43)),VLOOKUP($B43,specdata,2,FALSE),"")</f>
        <v>2</v>
      </c>
      <c r="J43" s="96">
        <f>VLOOKUP(G43,AvailabilityData,2,FALSE)</f>
        <v>0</v>
      </c>
      <c r="K43" s="97">
        <f t="shared" si="2"/>
        <v>0</v>
      </c>
    </row>
    <row r="44" spans="1:11" s="31" customFormat="1" ht="30" customHeight="1" x14ac:dyDescent="0.25">
      <c r="A44" s="338" t="s">
        <v>779</v>
      </c>
      <c r="B44" s="339" t="s">
        <v>5085</v>
      </c>
      <c r="C44" s="183" t="s">
        <v>4856</v>
      </c>
      <c r="D44" s="141"/>
      <c r="E44" s="166"/>
      <c r="F44" s="233">
        <v>1</v>
      </c>
      <c r="G44" s="168" t="s">
        <v>4963</v>
      </c>
      <c r="H44" s="27"/>
      <c r="I44" s="52">
        <f>IF(NOT(ISBLANK($B44)),VLOOKUP($B44,specdata,2,FALSE),"")</f>
        <v>2</v>
      </c>
      <c r="J44" s="96">
        <f>VLOOKUP(G44,AvailabilityData,2,FALSE)</f>
        <v>0</v>
      </c>
      <c r="K44" s="97">
        <f t="shared" si="2"/>
        <v>0</v>
      </c>
    </row>
    <row r="45" spans="1:11" s="31" customFormat="1" ht="30" customHeight="1" x14ac:dyDescent="0.25">
      <c r="A45" s="338" t="s">
        <v>780</v>
      </c>
      <c r="B45" s="339" t="s">
        <v>5085</v>
      </c>
      <c r="C45" s="238" t="s">
        <v>4857</v>
      </c>
      <c r="D45" s="221"/>
      <c r="E45" s="166" t="s">
        <v>4404</v>
      </c>
      <c r="F45" s="327">
        <v>1</v>
      </c>
      <c r="G45" s="168" t="s">
        <v>4963</v>
      </c>
      <c r="H45" s="27"/>
      <c r="I45" s="52">
        <f>IF(NOT(ISBLANK($B45)),VLOOKUP($B45,specdata,2,FALSE),"")</f>
        <v>2</v>
      </c>
      <c r="J45" s="96">
        <f>VLOOKUP(G45,AvailabilityData,2,FALSE)</f>
        <v>0</v>
      </c>
      <c r="K45" s="97">
        <f t="shared" si="2"/>
        <v>0</v>
      </c>
    </row>
    <row r="46" spans="1:11" s="29" customFormat="1" x14ac:dyDescent="0.25">
      <c r="A46" s="172" t="s">
        <v>2417</v>
      </c>
      <c r="B46" s="173"/>
      <c r="C46" s="187"/>
      <c r="D46" s="188"/>
      <c r="E46" s="175"/>
      <c r="F46" s="194"/>
      <c r="G46" s="331"/>
      <c r="H46" s="27"/>
      <c r="I46" s="52"/>
      <c r="J46" s="96"/>
      <c r="K46" s="97"/>
    </row>
    <row r="47" spans="1:11" ht="30" customHeight="1" x14ac:dyDescent="0.25">
      <c r="A47" s="338" t="s">
        <v>781</v>
      </c>
      <c r="B47" s="339" t="s">
        <v>5085</v>
      </c>
      <c r="C47" s="340" t="s">
        <v>2018</v>
      </c>
      <c r="D47" s="141"/>
      <c r="E47" s="166" t="s">
        <v>4404</v>
      </c>
      <c r="F47" s="262">
        <v>1</v>
      </c>
      <c r="G47" s="168" t="s">
        <v>4963</v>
      </c>
      <c r="I47" s="52">
        <f t="shared" ref="I47:I52" si="5">IF(NOT(ISBLANK($B47)),VLOOKUP($B47,specdata,2,FALSE),"")</f>
        <v>2</v>
      </c>
      <c r="J47" s="96">
        <f t="shared" ref="J47:J52" si="6">VLOOKUP(G47,AvailabilityData,2,FALSE)</f>
        <v>0</v>
      </c>
      <c r="K47" s="97">
        <f t="shared" si="2"/>
        <v>0</v>
      </c>
    </row>
    <row r="48" spans="1:11" ht="45" customHeight="1" x14ac:dyDescent="0.25">
      <c r="A48" s="338" t="s">
        <v>782</v>
      </c>
      <c r="B48" s="339" t="s">
        <v>5085</v>
      </c>
      <c r="C48" s="247" t="s">
        <v>1761</v>
      </c>
      <c r="D48" s="141"/>
      <c r="E48" s="166" t="s">
        <v>4405</v>
      </c>
      <c r="F48" s="233">
        <v>1</v>
      </c>
      <c r="G48" s="168" t="s">
        <v>4963</v>
      </c>
      <c r="I48" s="52">
        <f t="shared" si="5"/>
        <v>2</v>
      </c>
      <c r="J48" s="96">
        <f t="shared" si="6"/>
        <v>0</v>
      </c>
      <c r="K48" s="97">
        <f t="shared" si="2"/>
        <v>0</v>
      </c>
    </row>
    <row r="49" spans="1:11" ht="30" customHeight="1" x14ac:dyDescent="0.25">
      <c r="A49" s="338" t="s">
        <v>783</v>
      </c>
      <c r="B49" s="339" t="s">
        <v>5085</v>
      </c>
      <c r="C49" s="247" t="s">
        <v>2725</v>
      </c>
      <c r="D49" s="165"/>
      <c r="E49" s="166"/>
      <c r="F49" s="233">
        <v>1</v>
      </c>
      <c r="G49" s="168" t="s">
        <v>4963</v>
      </c>
      <c r="I49" s="52">
        <f t="shared" si="5"/>
        <v>2</v>
      </c>
      <c r="J49" s="96">
        <f t="shared" si="6"/>
        <v>0</v>
      </c>
      <c r="K49" s="97">
        <f t="shared" si="2"/>
        <v>0</v>
      </c>
    </row>
    <row r="50" spans="1:11" ht="45" customHeight="1" x14ac:dyDescent="0.25">
      <c r="A50" s="338" t="s">
        <v>784</v>
      </c>
      <c r="B50" s="339" t="s">
        <v>5085</v>
      </c>
      <c r="C50" s="341" t="s">
        <v>2654</v>
      </c>
      <c r="D50" s="165"/>
      <c r="E50" s="166" t="s">
        <v>4404</v>
      </c>
      <c r="F50" s="233">
        <v>1</v>
      </c>
      <c r="G50" s="168" t="s">
        <v>4963</v>
      </c>
      <c r="I50" s="52">
        <f t="shared" si="5"/>
        <v>2</v>
      </c>
      <c r="J50" s="96">
        <f t="shared" si="6"/>
        <v>0</v>
      </c>
      <c r="K50" s="97">
        <f t="shared" si="2"/>
        <v>0</v>
      </c>
    </row>
    <row r="51" spans="1:11" ht="30" customHeight="1" x14ac:dyDescent="0.25">
      <c r="A51" s="338" t="s">
        <v>785</v>
      </c>
      <c r="B51" s="339" t="s">
        <v>5085</v>
      </c>
      <c r="C51" s="247" t="s">
        <v>3373</v>
      </c>
      <c r="D51" s="165"/>
      <c r="E51" s="166" t="s">
        <v>4404</v>
      </c>
      <c r="F51" s="233">
        <v>1</v>
      </c>
      <c r="G51" s="168" t="s">
        <v>4963</v>
      </c>
      <c r="I51" s="52">
        <f t="shared" si="5"/>
        <v>2</v>
      </c>
      <c r="J51" s="96">
        <f t="shared" si="6"/>
        <v>0</v>
      </c>
      <c r="K51" s="97">
        <f t="shared" si="2"/>
        <v>0</v>
      </c>
    </row>
    <row r="52" spans="1:11" ht="30" customHeight="1" x14ac:dyDescent="0.25">
      <c r="A52" s="338" t="s">
        <v>786</v>
      </c>
      <c r="B52" s="339" t="s">
        <v>5085</v>
      </c>
      <c r="C52" s="343" t="s">
        <v>3374</v>
      </c>
      <c r="D52" s="209"/>
      <c r="E52" s="166" t="s">
        <v>4404</v>
      </c>
      <c r="F52" s="327">
        <v>1</v>
      </c>
      <c r="G52" s="168" t="s">
        <v>4963</v>
      </c>
      <c r="I52" s="52">
        <f t="shared" si="5"/>
        <v>2</v>
      </c>
      <c r="J52" s="96">
        <f t="shared" si="6"/>
        <v>0</v>
      </c>
      <c r="K52" s="97">
        <f t="shared" si="2"/>
        <v>0</v>
      </c>
    </row>
    <row r="53" spans="1:11" x14ac:dyDescent="0.25">
      <c r="A53" s="191"/>
      <c r="B53" s="192"/>
      <c r="C53" s="187" t="s">
        <v>2021</v>
      </c>
      <c r="D53" s="188"/>
      <c r="E53" s="175"/>
      <c r="F53" s="194"/>
      <c r="G53" s="331"/>
      <c r="I53" s="52"/>
      <c r="J53" s="96"/>
      <c r="K53" s="97"/>
    </row>
    <row r="54" spans="1:11" ht="30" customHeight="1" x14ac:dyDescent="0.25">
      <c r="A54" s="212" t="s">
        <v>787</v>
      </c>
      <c r="B54" s="339" t="s">
        <v>5085</v>
      </c>
      <c r="C54" s="344" t="s">
        <v>5050</v>
      </c>
      <c r="D54" s="141"/>
      <c r="E54" s="166" t="s">
        <v>4404</v>
      </c>
      <c r="F54" s="262">
        <v>1</v>
      </c>
      <c r="G54" s="168" t="s">
        <v>4963</v>
      </c>
      <c r="I54" s="52">
        <f t="shared" ref="I54:I61" si="7">IF(NOT(ISBLANK($B54)),VLOOKUP($B54,specdata,2,FALSE),"")</f>
        <v>2</v>
      </c>
      <c r="J54" s="96">
        <f t="shared" ref="J54:J61" si="8">VLOOKUP(G54,AvailabilityData,2,FALSE)</f>
        <v>0</v>
      </c>
      <c r="K54" s="97">
        <f t="shared" si="2"/>
        <v>0</v>
      </c>
    </row>
    <row r="55" spans="1:11" ht="30" customHeight="1" x14ac:dyDescent="0.25">
      <c r="A55" s="212" t="s">
        <v>788</v>
      </c>
      <c r="B55" s="339" t="s">
        <v>5085</v>
      </c>
      <c r="C55" s="345" t="s">
        <v>5051</v>
      </c>
      <c r="D55" s="165"/>
      <c r="E55" s="166" t="s">
        <v>4404</v>
      </c>
      <c r="F55" s="233">
        <v>1</v>
      </c>
      <c r="G55" s="168" t="s">
        <v>4963</v>
      </c>
      <c r="I55" s="52">
        <f t="shared" si="7"/>
        <v>2</v>
      </c>
      <c r="J55" s="96">
        <f t="shared" si="8"/>
        <v>0</v>
      </c>
      <c r="K55" s="97">
        <f t="shared" si="2"/>
        <v>0</v>
      </c>
    </row>
    <row r="56" spans="1:11" ht="30" customHeight="1" x14ac:dyDescent="0.25">
      <c r="A56" s="212" t="s">
        <v>789</v>
      </c>
      <c r="B56" s="339" t="s">
        <v>5085</v>
      </c>
      <c r="C56" s="345" t="s">
        <v>5052</v>
      </c>
      <c r="D56" s="165"/>
      <c r="E56" s="166" t="s">
        <v>4405</v>
      </c>
      <c r="F56" s="233">
        <v>1</v>
      </c>
      <c r="G56" s="168" t="s">
        <v>4963</v>
      </c>
      <c r="I56" s="52">
        <f t="shared" si="7"/>
        <v>2</v>
      </c>
      <c r="J56" s="96">
        <f t="shared" si="8"/>
        <v>0</v>
      </c>
      <c r="K56" s="97">
        <f t="shared" si="2"/>
        <v>0</v>
      </c>
    </row>
    <row r="57" spans="1:11" ht="30" customHeight="1" x14ac:dyDescent="0.25">
      <c r="A57" s="212" t="s">
        <v>790</v>
      </c>
      <c r="B57" s="339" t="s">
        <v>5085</v>
      </c>
      <c r="C57" s="345" t="s">
        <v>5053</v>
      </c>
      <c r="D57" s="165"/>
      <c r="E57" s="166" t="s">
        <v>4404</v>
      </c>
      <c r="F57" s="233">
        <v>1</v>
      </c>
      <c r="G57" s="168" t="s">
        <v>4963</v>
      </c>
      <c r="I57" s="52">
        <f t="shared" si="7"/>
        <v>2</v>
      </c>
      <c r="J57" s="96">
        <f t="shared" si="8"/>
        <v>0</v>
      </c>
      <c r="K57" s="97">
        <f t="shared" si="2"/>
        <v>0</v>
      </c>
    </row>
    <row r="58" spans="1:11" ht="30" customHeight="1" x14ac:dyDescent="0.25">
      <c r="A58" s="212" t="s">
        <v>791</v>
      </c>
      <c r="B58" s="339" t="s">
        <v>5085</v>
      </c>
      <c r="C58" s="345" t="s">
        <v>5054</v>
      </c>
      <c r="D58" s="165"/>
      <c r="E58" s="166" t="s">
        <v>4404</v>
      </c>
      <c r="F58" s="233">
        <v>1</v>
      </c>
      <c r="G58" s="168" t="s">
        <v>4963</v>
      </c>
      <c r="I58" s="52">
        <f t="shared" si="7"/>
        <v>2</v>
      </c>
      <c r="J58" s="96">
        <f t="shared" si="8"/>
        <v>0</v>
      </c>
      <c r="K58" s="97">
        <f t="shared" si="2"/>
        <v>0</v>
      </c>
    </row>
    <row r="59" spans="1:11" ht="60" customHeight="1" x14ac:dyDescent="0.25">
      <c r="A59" s="212" t="s">
        <v>792</v>
      </c>
      <c r="B59" s="339" t="s">
        <v>5085</v>
      </c>
      <c r="C59" s="247" t="s">
        <v>1788</v>
      </c>
      <c r="D59" s="165"/>
      <c r="E59" s="166" t="s">
        <v>4404</v>
      </c>
      <c r="F59" s="233">
        <v>1</v>
      </c>
      <c r="G59" s="168" t="s">
        <v>4963</v>
      </c>
      <c r="I59" s="52">
        <f t="shared" si="7"/>
        <v>2</v>
      </c>
      <c r="J59" s="96">
        <f t="shared" si="8"/>
        <v>0</v>
      </c>
      <c r="K59" s="97">
        <f t="shared" si="2"/>
        <v>0</v>
      </c>
    </row>
    <row r="60" spans="1:11" ht="30" customHeight="1" x14ac:dyDescent="0.25">
      <c r="A60" s="212" t="s">
        <v>793</v>
      </c>
      <c r="B60" s="339" t="s">
        <v>5085</v>
      </c>
      <c r="C60" s="247" t="s">
        <v>2020</v>
      </c>
      <c r="D60" s="165"/>
      <c r="E60" s="166" t="s">
        <v>4404</v>
      </c>
      <c r="F60" s="233">
        <v>1</v>
      </c>
      <c r="G60" s="168" t="s">
        <v>4963</v>
      </c>
      <c r="I60" s="52">
        <f t="shared" si="7"/>
        <v>2</v>
      </c>
      <c r="J60" s="96">
        <f t="shared" si="8"/>
        <v>0</v>
      </c>
      <c r="K60" s="97">
        <f t="shared" si="2"/>
        <v>0</v>
      </c>
    </row>
    <row r="61" spans="1:11" ht="45" customHeight="1" x14ac:dyDescent="0.25">
      <c r="A61" s="212" t="s">
        <v>794</v>
      </c>
      <c r="B61" s="339" t="s">
        <v>5085</v>
      </c>
      <c r="C61" s="343" t="s">
        <v>1775</v>
      </c>
      <c r="D61" s="209"/>
      <c r="E61" s="166" t="s">
        <v>4404</v>
      </c>
      <c r="F61" s="327">
        <v>1</v>
      </c>
      <c r="G61" s="168" t="s">
        <v>4963</v>
      </c>
      <c r="I61" s="52">
        <f t="shared" si="7"/>
        <v>2</v>
      </c>
      <c r="J61" s="96">
        <f t="shared" si="8"/>
        <v>0</v>
      </c>
      <c r="K61" s="97">
        <f t="shared" si="2"/>
        <v>0</v>
      </c>
    </row>
    <row r="62" spans="1:11" s="29" customFormat="1" x14ac:dyDescent="0.25">
      <c r="A62" s="172" t="s">
        <v>2418</v>
      </c>
      <c r="B62" s="173"/>
      <c r="C62" s="187"/>
      <c r="D62" s="188"/>
      <c r="E62" s="175"/>
      <c r="F62" s="194"/>
      <c r="G62" s="331"/>
      <c r="H62" s="27"/>
      <c r="I62" s="52"/>
      <c r="J62" s="96"/>
      <c r="K62" s="97"/>
    </row>
    <row r="63" spans="1:11" ht="45" customHeight="1" x14ac:dyDescent="0.25">
      <c r="A63" s="338" t="s">
        <v>795</v>
      </c>
      <c r="B63" s="339" t="s">
        <v>5085</v>
      </c>
      <c r="C63" s="340" t="s">
        <v>2670</v>
      </c>
      <c r="D63" s="141"/>
      <c r="E63" s="166" t="s">
        <v>4404</v>
      </c>
      <c r="F63" s="262">
        <v>1</v>
      </c>
      <c r="G63" s="168" t="s">
        <v>4963</v>
      </c>
      <c r="I63" s="52">
        <f t="shared" ref="I63:I68" si="9">IF(NOT(ISBLANK($B63)),VLOOKUP($B63,specdata,2,FALSE),"")</f>
        <v>2</v>
      </c>
      <c r="J63" s="96">
        <f t="shared" ref="J63:J68" si="10">VLOOKUP(G63,AvailabilityData,2,FALSE)</f>
        <v>0</v>
      </c>
      <c r="K63" s="97">
        <f t="shared" si="2"/>
        <v>0</v>
      </c>
    </row>
    <row r="64" spans="1:11" ht="30" customHeight="1" x14ac:dyDescent="0.25">
      <c r="A64" s="338" t="s">
        <v>796</v>
      </c>
      <c r="B64" s="339" t="s">
        <v>5085</v>
      </c>
      <c r="C64" s="340" t="s">
        <v>2669</v>
      </c>
      <c r="D64" s="141"/>
      <c r="E64" s="166" t="s">
        <v>4405</v>
      </c>
      <c r="F64" s="233">
        <v>1</v>
      </c>
      <c r="G64" s="168" t="s">
        <v>4963</v>
      </c>
      <c r="I64" s="52">
        <f t="shared" si="9"/>
        <v>2</v>
      </c>
      <c r="J64" s="96">
        <f t="shared" si="10"/>
        <v>0</v>
      </c>
      <c r="K64" s="97">
        <f t="shared" si="2"/>
        <v>0</v>
      </c>
    </row>
    <row r="65" spans="1:11" ht="30" customHeight="1" x14ac:dyDescent="0.25">
      <c r="A65" s="338" t="s">
        <v>797</v>
      </c>
      <c r="B65" s="346" t="s">
        <v>3041</v>
      </c>
      <c r="C65" s="164" t="s">
        <v>3870</v>
      </c>
      <c r="D65" s="177"/>
      <c r="E65" s="166" t="s">
        <v>4405</v>
      </c>
      <c r="F65" s="233">
        <v>1</v>
      </c>
      <c r="G65" s="168" t="s">
        <v>4963</v>
      </c>
      <c r="I65" s="52">
        <f t="shared" si="9"/>
        <v>1</v>
      </c>
      <c r="J65" s="96">
        <f t="shared" si="10"/>
        <v>0</v>
      </c>
      <c r="K65" s="97">
        <f t="shared" si="2"/>
        <v>0</v>
      </c>
    </row>
    <row r="66" spans="1:11" ht="30" customHeight="1" x14ac:dyDescent="0.25">
      <c r="A66" s="338" t="s">
        <v>798</v>
      </c>
      <c r="B66" s="346" t="s">
        <v>3041</v>
      </c>
      <c r="C66" s="247" t="s">
        <v>3182</v>
      </c>
      <c r="D66" s="177"/>
      <c r="E66" s="284" t="s">
        <v>4405</v>
      </c>
      <c r="F66" s="233">
        <v>1</v>
      </c>
      <c r="G66" s="168" t="s">
        <v>4963</v>
      </c>
      <c r="I66" s="52">
        <f t="shared" si="9"/>
        <v>1</v>
      </c>
      <c r="J66" s="96">
        <f t="shared" si="10"/>
        <v>0</v>
      </c>
      <c r="K66" s="97">
        <f t="shared" si="2"/>
        <v>0</v>
      </c>
    </row>
    <row r="67" spans="1:11" ht="30" customHeight="1" x14ac:dyDescent="0.25">
      <c r="A67" s="338" t="s">
        <v>799</v>
      </c>
      <c r="B67" s="163" t="s">
        <v>3041</v>
      </c>
      <c r="C67" s="343" t="s">
        <v>4451</v>
      </c>
      <c r="D67" s="347"/>
      <c r="E67" s="284" t="s">
        <v>4405</v>
      </c>
      <c r="F67" s="327">
        <v>1</v>
      </c>
      <c r="G67" s="168" t="s">
        <v>4963</v>
      </c>
      <c r="I67" s="52">
        <f t="shared" si="9"/>
        <v>1</v>
      </c>
      <c r="J67" s="96">
        <f t="shared" si="10"/>
        <v>0</v>
      </c>
      <c r="K67" s="97">
        <f t="shared" si="2"/>
        <v>0</v>
      </c>
    </row>
    <row r="68" spans="1:11" ht="30" customHeight="1" x14ac:dyDescent="0.25">
      <c r="A68" s="338" t="s">
        <v>800</v>
      </c>
      <c r="B68" s="348" t="s">
        <v>3041</v>
      </c>
      <c r="C68" s="244" t="s">
        <v>3183</v>
      </c>
      <c r="D68" s="313"/>
      <c r="E68" s="166" t="s">
        <v>4405</v>
      </c>
      <c r="F68" s="327">
        <v>1</v>
      </c>
      <c r="G68" s="168" t="s">
        <v>4963</v>
      </c>
      <c r="I68" s="52">
        <f t="shared" si="9"/>
        <v>1</v>
      </c>
      <c r="J68" s="96">
        <f t="shared" si="10"/>
        <v>0</v>
      </c>
      <c r="K68" s="97">
        <f t="shared" si="2"/>
        <v>0</v>
      </c>
    </row>
    <row r="69" spans="1:11" ht="30" customHeight="1" x14ac:dyDescent="0.25">
      <c r="A69" s="349"/>
      <c r="B69" s="350"/>
      <c r="C69" s="235" t="s">
        <v>2811</v>
      </c>
      <c r="D69" s="188"/>
      <c r="E69" s="175"/>
      <c r="F69" s="194"/>
      <c r="G69" s="331"/>
      <c r="I69" s="52"/>
      <c r="J69" s="96"/>
      <c r="K69" s="97"/>
    </row>
    <row r="70" spans="1:11" ht="30" customHeight="1" x14ac:dyDescent="0.25">
      <c r="A70" s="338" t="s">
        <v>801</v>
      </c>
      <c r="B70" s="339" t="s">
        <v>5085</v>
      </c>
      <c r="C70" s="223" t="s">
        <v>552</v>
      </c>
      <c r="D70" s="314"/>
      <c r="E70" s="166" t="s">
        <v>4405</v>
      </c>
      <c r="F70" s="262">
        <v>1</v>
      </c>
      <c r="G70" s="168" t="s">
        <v>4963</v>
      </c>
      <c r="I70" s="52">
        <f t="shared" ref="I70:I85" si="11">IF(NOT(ISBLANK($B70)),VLOOKUP($B70,specdata,2,FALSE),"")</f>
        <v>2</v>
      </c>
      <c r="J70" s="96">
        <f t="shared" ref="J70:J85" si="12">VLOOKUP(G70,AvailabilityData,2,FALSE)</f>
        <v>0</v>
      </c>
      <c r="K70" s="97">
        <f t="shared" ref="K70:K133" si="13">I70*J70</f>
        <v>0</v>
      </c>
    </row>
    <row r="71" spans="1:11" ht="30" customHeight="1" x14ac:dyDescent="0.25">
      <c r="A71" s="338" t="s">
        <v>802</v>
      </c>
      <c r="B71" s="339" t="s">
        <v>5085</v>
      </c>
      <c r="C71" s="183" t="s">
        <v>2812</v>
      </c>
      <c r="D71" s="177"/>
      <c r="E71" s="166" t="s">
        <v>4405</v>
      </c>
      <c r="F71" s="233">
        <v>1</v>
      </c>
      <c r="G71" s="168" t="s">
        <v>4963</v>
      </c>
      <c r="I71" s="52">
        <f t="shared" si="11"/>
        <v>2</v>
      </c>
      <c r="J71" s="96">
        <f t="shared" si="12"/>
        <v>0</v>
      </c>
      <c r="K71" s="97">
        <f t="shared" si="13"/>
        <v>0</v>
      </c>
    </row>
    <row r="72" spans="1:11" ht="30" customHeight="1" x14ac:dyDescent="0.25">
      <c r="A72" s="338" t="s">
        <v>803</v>
      </c>
      <c r="B72" s="339" t="s">
        <v>5085</v>
      </c>
      <c r="C72" s="183" t="s">
        <v>2813</v>
      </c>
      <c r="D72" s="142"/>
      <c r="E72" s="166" t="s">
        <v>4405</v>
      </c>
      <c r="F72" s="233">
        <v>1</v>
      </c>
      <c r="G72" s="168" t="s">
        <v>4963</v>
      </c>
      <c r="I72" s="52">
        <f t="shared" si="11"/>
        <v>2</v>
      </c>
      <c r="J72" s="96">
        <f t="shared" si="12"/>
        <v>0</v>
      </c>
      <c r="K72" s="97">
        <f t="shared" si="13"/>
        <v>0</v>
      </c>
    </row>
    <row r="73" spans="1:11" ht="30" customHeight="1" x14ac:dyDescent="0.25">
      <c r="A73" s="338" t="s">
        <v>804</v>
      </c>
      <c r="B73" s="339" t="s">
        <v>5085</v>
      </c>
      <c r="C73" s="183" t="s">
        <v>3059</v>
      </c>
      <c r="D73" s="177"/>
      <c r="E73" s="166" t="s">
        <v>4405</v>
      </c>
      <c r="F73" s="233">
        <v>1</v>
      </c>
      <c r="G73" s="168" t="s">
        <v>4963</v>
      </c>
      <c r="I73" s="52">
        <f t="shared" si="11"/>
        <v>2</v>
      </c>
      <c r="J73" s="96">
        <f t="shared" si="12"/>
        <v>0</v>
      </c>
      <c r="K73" s="97">
        <f t="shared" si="13"/>
        <v>0</v>
      </c>
    </row>
    <row r="74" spans="1:11" ht="30" customHeight="1" x14ac:dyDescent="0.25">
      <c r="A74" s="338" t="s">
        <v>805</v>
      </c>
      <c r="B74" s="339" t="s">
        <v>5085</v>
      </c>
      <c r="C74" s="183" t="s">
        <v>3062</v>
      </c>
      <c r="D74" s="177"/>
      <c r="E74" s="166" t="s">
        <v>4405</v>
      </c>
      <c r="F74" s="233">
        <v>1</v>
      </c>
      <c r="G74" s="168" t="s">
        <v>4963</v>
      </c>
      <c r="I74" s="52">
        <f t="shared" si="11"/>
        <v>2</v>
      </c>
      <c r="J74" s="96">
        <f t="shared" si="12"/>
        <v>0</v>
      </c>
      <c r="K74" s="97">
        <f t="shared" si="13"/>
        <v>0</v>
      </c>
    </row>
    <row r="75" spans="1:11" ht="30" customHeight="1" x14ac:dyDescent="0.25">
      <c r="A75" s="338" t="s">
        <v>806</v>
      </c>
      <c r="B75" s="339" t="s">
        <v>5085</v>
      </c>
      <c r="C75" s="183" t="s">
        <v>554</v>
      </c>
      <c r="D75" s="142"/>
      <c r="E75" s="166" t="s">
        <v>4405</v>
      </c>
      <c r="F75" s="233">
        <v>1</v>
      </c>
      <c r="G75" s="168" t="s">
        <v>4963</v>
      </c>
      <c r="I75" s="52">
        <f t="shared" si="11"/>
        <v>2</v>
      </c>
      <c r="J75" s="96">
        <f t="shared" si="12"/>
        <v>0</v>
      </c>
      <c r="K75" s="97">
        <f t="shared" si="13"/>
        <v>0</v>
      </c>
    </row>
    <row r="76" spans="1:11" ht="30" customHeight="1" x14ac:dyDescent="0.25">
      <c r="A76" s="338" t="s">
        <v>807</v>
      </c>
      <c r="B76" s="339" t="s">
        <v>3041</v>
      </c>
      <c r="C76" s="183" t="s">
        <v>2814</v>
      </c>
      <c r="D76" s="142"/>
      <c r="E76" s="166" t="s">
        <v>4405</v>
      </c>
      <c r="F76" s="233">
        <v>1</v>
      </c>
      <c r="G76" s="168" t="s">
        <v>4963</v>
      </c>
      <c r="I76" s="52">
        <f t="shared" si="11"/>
        <v>1</v>
      </c>
      <c r="J76" s="96">
        <f t="shared" si="12"/>
        <v>0</v>
      </c>
      <c r="K76" s="97">
        <f t="shared" si="13"/>
        <v>0</v>
      </c>
    </row>
    <row r="77" spans="1:11" ht="30" customHeight="1" x14ac:dyDescent="0.25">
      <c r="A77" s="338" t="s">
        <v>1627</v>
      </c>
      <c r="B77" s="339" t="s">
        <v>3041</v>
      </c>
      <c r="C77" s="183" t="s">
        <v>1407</v>
      </c>
      <c r="D77" s="177"/>
      <c r="E77" s="166" t="s">
        <v>4405</v>
      </c>
      <c r="F77" s="233">
        <v>1</v>
      </c>
      <c r="G77" s="168" t="s">
        <v>4963</v>
      </c>
      <c r="I77" s="52">
        <f t="shared" si="11"/>
        <v>1</v>
      </c>
      <c r="J77" s="96">
        <f t="shared" si="12"/>
        <v>0</v>
      </c>
      <c r="K77" s="97">
        <f t="shared" si="13"/>
        <v>0</v>
      </c>
    </row>
    <row r="78" spans="1:11" ht="30" customHeight="1" x14ac:dyDescent="0.25">
      <c r="A78" s="338" t="s">
        <v>808</v>
      </c>
      <c r="B78" s="339" t="s">
        <v>3041</v>
      </c>
      <c r="C78" s="183" t="s">
        <v>3060</v>
      </c>
      <c r="D78" s="177"/>
      <c r="E78" s="166" t="s">
        <v>4405</v>
      </c>
      <c r="F78" s="233">
        <v>1</v>
      </c>
      <c r="G78" s="168" t="s">
        <v>4963</v>
      </c>
      <c r="I78" s="52">
        <f t="shared" si="11"/>
        <v>1</v>
      </c>
      <c r="J78" s="96">
        <f t="shared" si="12"/>
        <v>0</v>
      </c>
      <c r="K78" s="97">
        <f t="shared" si="13"/>
        <v>0</v>
      </c>
    </row>
    <row r="79" spans="1:11" ht="30" customHeight="1" x14ac:dyDescent="0.25">
      <c r="A79" s="338" t="s">
        <v>809</v>
      </c>
      <c r="B79" s="339" t="s">
        <v>5085</v>
      </c>
      <c r="C79" s="183" t="s">
        <v>3058</v>
      </c>
      <c r="D79" s="177"/>
      <c r="E79" s="166" t="s">
        <v>4405</v>
      </c>
      <c r="F79" s="233">
        <v>1</v>
      </c>
      <c r="G79" s="168" t="s">
        <v>4963</v>
      </c>
      <c r="I79" s="52">
        <f t="shared" si="11"/>
        <v>2</v>
      </c>
      <c r="J79" s="96">
        <f t="shared" si="12"/>
        <v>0</v>
      </c>
      <c r="K79" s="97">
        <f t="shared" si="13"/>
        <v>0</v>
      </c>
    </row>
    <row r="80" spans="1:11" ht="30" customHeight="1" x14ac:dyDescent="0.25">
      <c r="A80" s="338" t="s">
        <v>810</v>
      </c>
      <c r="B80" s="163" t="s">
        <v>3041</v>
      </c>
      <c r="C80" s="183" t="s">
        <v>4452</v>
      </c>
      <c r="D80" s="177"/>
      <c r="E80" s="166" t="s">
        <v>4405</v>
      </c>
      <c r="F80" s="233">
        <v>1</v>
      </c>
      <c r="G80" s="168" t="s">
        <v>4963</v>
      </c>
      <c r="I80" s="52">
        <f t="shared" si="11"/>
        <v>1</v>
      </c>
      <c r="J80" s="96">
        <f t="shared" si="12"/>
        <v>0</v>
      </c>
      <c r="K80" s="97">
        <f t="shared" si="13"/>
        <v>0</v>
      </c>
    </row>
    <row r="81" spans="1:11" ht="30" customHeight="1" x14ac:dyDescent="0.25">
      <c r="A81" s="338" t="s">
        <v>811</v>
      </c>
      <c r="B81" s="339" t="s">
        <v>3041</v>
      </c>
      <c r="C81" s="164" t="s">
        <v>1982</v>
      </c>
      <c r="D81" s="142"/>
      <c r="E81" s="166" t="s">
        <v>4405</v>
      </c>
      <c r="F81" s="233">
        <v>1</v>
      </c>
      <c r="G81" s="168" t="s">
        <v>4963</v>
      </c>
      <c r="I81" s="52">
        <f t="shared" si="11"/>
        <v>1</v>
      </c>
      <c r="J81" s="96">
        <f t="shared" si="12"/>
        <v>0</v>
      </c>
      <c r="K81" s="97">
        <f t="shared" si="13"/>
        <v>0</v>
      </c>
    </row>
    <row r="82" spans="1:11" ht="37.5" customHeight="1" x14ac:dyDescent="0.25">
      <c r="A82" s="338" t="s">
        <v>812</v>
      </c>
      <c r="B82" s="339" t="s">
        <v>3041</v>
      </c>
      <c r="C82" s="164" t="s">
        <v>2809</v>
      </c>
      <c r="D82" s="142"/>
      <c r="E82" s="166" t="s">
        <v>4405</v>
      </c>
      <c r="F82" s="233">
        <v>1</v>
      </c>
      <c r="G82" s="168" t="s">
        <v>4963</v>
      </c>
      <c r="I82" s="52">
        <f t="shared" si="11"/>
        <v>1</v>
      </c>
      <c r="J82" s="96">
        <f t="shared" si="12"/>
        <v>0</v>
      </c>
      <c r="K82" s="97">
        <f t="shared" si="13"/>
        <v>0</v>
      </c>
    </row>
    <row r="83" spans="1:11" ht="37.5" customHeight="1" x14ac:dyDescent="0.25">
      <c r="A83" s="338" t="s">
        <v>813</v>
      </c>
      <c r="B83" s="163" t="s">
        <v>5085</v>
      </c>
      <c r="C83" s="164" t="s">
        <v>4028</v>
      </c>
      <c r="D83" s="142"/>
      <c r="E83" s="166" t="s">
        <v>4405</v>
      </c>
      <c r="F83" s="233">
        <v>1</v>
      </c>
      <c r="G83" s="168" t="s">
        <v>4963</v>
      </c>
      <c r="I83" s="52">
        <f t="shared" si="11"/>
        <v>2</v>
      </c>
      <c r="J83" s="96">
        <f t="shared" si="12"/>
        <v>0</v>
      </c>
      <c r="K83" s="97">
        <f t="shared" si="13"/>
        <v>0</v>
      </c>
    </row>
    <row r="84" spans="1:11" ht="30" customHeight="1" x14ac:dyDescent="0.25">
      <c r="A84" s="338" t="s">
        <v>814</v>
      </c>
      <c r="B84" s="163" t="s">
        <v>5085</v>
      </c>
      <c r="C84" s="164" t="s">
        <v>4858</v>
      </c>
      <c r="D84" s="177"/>
      <c r="E84" s="166" t="s">
        <v>4405</v>
      </c>
      <c r="F84" s="233">
        <v>1</v>
      </c>
      <c r="G84" s="168" t="s">
        <v>4963</v>
      </c>
      <c r="I84" s="52">
        <f t="shared" si="11"/>
        <v>2</v>
      </c>
      <c r="J84" s="96">
        <f t="shared" si="12"/>
        <v>0</v>
      </c>
      <c r="K84" s="97">
        <f t="shared" si="13"/>
        <v>0</v>
      </c>
    </row>
    <row r="85" spans="1:11" ht="30" customHeight="1" x14ac:dyDescent="0.25">
      <c r="A85" s="338" t="s">
        <v>815</v>
      </c>
      <c r="B85" s="163" t="s">
        <v>5085</v>
      </c>
      <c r="C85" s="244" t="s">
        <v>3375</v>
      </c>
      <c r="D85" s="347"/>
      <c r="E85" s="166" t="s">
        <v>4405</v>
      </c>
      <c r="F85" s="327">
        <v>1</v>
      </c>
      <c r="G85" s="168" t="s">
        <v>4963</v>
      </c>
      <c r="I85" s="52">
        <f t="shared" si="11"/>
        <v>2</v>
      </c>
      <c r="J85" s="96">
        <f t="shared" si="12"/>
        <v>0</v>
      </c>
      <c r="K85" s="97">
        <f t="shared" si="13"/>
        <v>0</v>
      </c>
    </row>
    <row r="86" spans="1:11" ht="30" customHeight="1" x14ac:dyDescent="0.25">
      <c r="A86" s="191"/>
      <c r="B86" s="192"/>
      <c r="C86" s="235" t="s">
        <v>2850</v>
      </c>
      <c r="D86" s="188"/>
      <c r="E86" s="175"/>
      <c r="F86" s="194"/>
      <c r="G86" s="331"/>
      <c r="I86" s="52"/>
      <c r="J86" s="96"/>
      <c r="K86" s="97"/>
    </row>
    <row r="87" spans="1:11" ht="30" customHeight="1" x14ac:dyDescent="0.25">
      <c r="A87" s="212" t="s">
        <v>816</v>
      </c>
      <c r="B87" s="163" t="s">
        <v>3041</v>
      </c>
      <c r="C87" s="183" t="s">
        <v>2609</v>
      </c>
      <c r="D87" s="142"/>
      <c r="E87" s="166" t="s">
        <v>4405</v>
      </c>
      <c r="F87" s="233">
        <v>1</v>
      </c>
      <c r="G87" s="168" t="s">
        <v>4963</v>
      </c>
      <c r="I87" s="52">
        <f t="shared" ref="I87:I93" si="14">IF(NOT(ISBLANK($B87)),VLOOKUP($B87,specdata,2,FALSE),"")</f>
        <v>1</v>
      </c>
      <c r="J87" s="96">
        <f t="shared" ref="J87:J93" si="15">VLOOKUP(G87,AvailabilityData,2,FALSE)</f>
        <v>0</v>
      </c>
      <c r="K87" s="97">
        <f t="shared" si="13"/>
        <v>0</v>
      </c>
    </row>
    <row r="88" spans="1:11" ht="30" customHeight="1" x14ac:dyDescent="0.25">
      <c r="A88" s="212" t="s">
        <v>817</v>
      </c>
      <c r="B88" s="163" t="s">
        <v>3041</v>
      </c>
      <c r="C88" s="183" t="s">
        <v>2610</v>
      </c>
      <c r="D88" s="142"/>
      <c r="E88" s="166" t="s">
        <v>4405</v>
      </c>
      <c r="F88" s="233">
        <v>1</v>
      </c>
      <c r="G88" s="168" t="s">
        <v>4963</v>
      </c>
      <c r="I88" s="52">
        <f t="shared" si="14"/>
        <v>1</v>
      </c>
      <c r="J88" s="96">
        <f t="shared" si="15"/>
        <v>0</v>
      </c>
      <c r="K88" s="97">
        <f t="shared" si="13"/>
        <v>0</v>
      </c>
    </row>
    <row r="89" spans="1:11" ht="30" customHeight="1" x14ac:dyDescent="0.25">
      <c r="A89" s="212" t="s">
        <v>818</v>
      </c>
      <c r="B89" s="163" t="s">
        <v>3041</v>
      </c>
      <c r="C89" s="183" t="s">
        <v>2612</v>
      </c>
      <c r="D89" s="142"/>
      <c r="E89" s="166" t="s">
        <v>4405</v>
      </c>
      <c r="F89" s="233">
        <v>1</v>
      </c>
      <c r="G89" s="168" t="s">
        <v>4963</v>
      </c>
      <c r="I89" s="52">
        <f t="shared" si="14"/>
        <v>1</v>
      </c>
      <c r="J89" s="96">
        <f t="shared" si="15"/>
        <v>0</v>
      </c>
      <c r="K89" s="97">
        <f t="shared" si="13"/>
        <v>0</v>
      </c>
    </row>
    <row r="90" spans="1:11" ht="30" customHeight="1" x14ac:dyDescent="0.25">
      <c r="A90" s="212" t="s">
        <v>819</v>
      </c>
      <c r="B90" s="163" t="s">
        <v>3041</v>
      </c>
      <c r="C90" s="183" t="s">
        <v>4453</v>
      </c>
      <c r="D90" s="142"/>
      <c r="E90" s="166" t="s">
        <v>4405</v>
      </c>
      <c r="F90" s="233">
        <v>1</v>
      </c>
      <c r="G90" s="168" t="s">
        <v>4963</v>
      </c>
      <c r="I90" s="52">
        <f t="shared" si="14"/>
        <v>1</v>
      </c>
      <c r="J90" s="96">
        <f t="shared" si="15"/>
        <v>0</v>
      </c>
      <c r="K90" s="97">
        <f t="shared" si="13"/>
        <v>0</v>
      </c>
    </row>
    <row r="91" spans="1:11" ht="30" customHeight="1" x14ac:dyDescent="0.25">
      <c r="A91" s="212" t="s">
        <v>820</v>
      </c>
      <c r="B91" s="163" t="s">
        <v>3041</v>
      </c>
      <c r="C91" s="183" t="s">
        <v>2721</v>
      </c>
      <c r="D91" s="142"/>
      <c r="E91" s="166" t="s">
        <v>4405</v>
      </c>
      <c r="F91" s="233">
        <v>1</v>
      </c>
      <c r="G91" s="168" t="s">
        <v>4963</v>
      </c>
      <c r="I91" s="52">
        <f t="shared" si="14"/>
        <v>1</v>
      </c>
      <c r="J91" s="96">
        <f t="shared" si="15"/>
        <v>0</v>
      </c>
      <c r="K91" s="97">
        <f t="shared" si="13"/>
        <v>0</v>
      </c>
    </row>
    <row r="92" spans="1:11" ht="30" customHeight="1" x14ac:dyDescent="0.25">
      <c r="A92" s="212" t="s">
        <v>821</v>
      </c>
      <c r="B92" s="163" t="s">
        <v>3041</v>
      </c>
      <c r="C92" s="183" t="s">
        <v>2722</v>
      </c>
      <c r="D92" s="142"/>
      <c r="E92" s="166" t="s">
        <v>4405</v>
      </c>
      <c r="F92" s="233">
        <v>1</v>
      </c>
      <c r="G92" s="168" t="s">
        <v>4963</v>
      </c>
      <c r="I92" s="52">
        <f t="shared" si="14"/>
        <v>1</v>
      </c>
      <c r="J92" s="96">
        <f t="shared" si="15"/>
        <v>0</v>
      </c>
      <c r="K92" s="97">
        <f t="shared" si="13"/>
        <v>0</v>
      </c>
    </row>
    <row r="93" spans="1:11" ht="30" customHeight="1" x14ac:dyDescent="0.25">
      <c r="A93" s="212" t="s">
        <v>822</v>
      </c>
      <c r="B93" s="308" t="s">
        <v>3041</v>
      </c>
      <c r="C93" s="238" t="s">
        <v>2723</v>
      </c>
      <c r="D93" s="142"/>
      <c r="E93" s="166" t="s">
        <v>4405</v>
      </c>
      <c r="F93" s="233">
        <v>1</v>
      </c>
      <c r="G93" s="168" t="s">
        <v>4963</v>
      </c>
      <c r="I93" s="52">
        <f t="shared" si="14"/>
        <v>1</v>
      </c>
      <c r="J93" s="96">
        <f t="shared" si="15"/>
        <v>0</v>
      </c>
      <c r="K93" s="97">
        <f t="shared" si="13"/>
        <v>0</v>
      </c>
    </row>
    <row r="94" spans="1:11" ht="30" customHeight="1" x14ac:dyDescent="0.25">
      <c r="A94" s="191"/>
      <c r="B94" s="192"/>
      <c r="C94" s="187" t="s">
        <v>4029</v>
      </c>
      <c r="D94" s="351"/>
      <c r="E94" s="328"/>
      <c r="F94" s="194"/>
      <c r="G94" s="331"/>
      <c r="I94" s="52"/>
      <c r="J94" s="96"/>
      <c r="K94" s="97"/>
    </row>
    <row r="95" spans="1:11" ht="30" customHeight="1" x14ac:dyDescent="0.25">
      <c r="A95" s="338" t="s">
        <v>823</v>
      </c>
      <c r="B95" s="339" t="s">
        <v>3041</v>
      </c>
      <c r="C95" s="223" t="s">
        <v>4030</v>
      </c>
      <c r="D95" s="352"/>
      <c r="E95" s="261" t="s">
        <v>4405</v>
      </c>
      <c r="F95" s="233">
        <v>1</v>
      </c>
      <c r="G95" s="168" t="s">
        <v>4963</v>
      </c>
      <c r="I95" s="52">
        <f t="shared" ref="I95:I122" si="16">IF(NOT(ISBLANK($B95)),VLOOKUP($B95,specdata,2,FALSE),"")</f>
        <v>1</v>
      </c>
      <c r="J95" s="96">
        <f t="shared" ref="J95:J122" si="17">VLOOKUP(G95,AvailabilityData,2,FALSE)</f>
        <v>0</v>
      </c>
      <c r="K95" s="97">
        <f t="shared" si="13"/>
        <v>0</v>
      </c>
    </row>
    <row r="96" spans="1:11" ht="30" customHeight="1" x14ac:dyDescent="0.25">
      <c r="A96" s="338" t="s">
        <v>824</v>
      </c>
      <c r="B96" s="339" t="s">
        <v>3041</v>
      </c>
      <c r="C96" s="183" t="s">
        <v>4031</v>
      </c>
      <c r="D96" s="353"/>
      <c r="E96" s="166" t="s">
        <v>4405</v>
      </c>
      <c r="F96" s="233">
        <v>1</v>
      </c>
      <c r="G96" s="168" t="s">
        <v>4963</v>
      </c>
      <c r="I96" s="52">
        <f t="shared" si="16"/>
        <v>1</v>
      </c>
      <c r="J96" s="96">
        <f t="shared" si="17"/>
        <v>0</v>
      </c>
      <c r="K96" s="97">
        <f t="shared" si="13"/>
        <v>0</v>
      </c>
    </row>
    <row r="97" spans="1:11" ht="30" customHeight="1" x14ac:dyDescent="0.25">
      <c r="A97" s="338" t="s">
        <v>825</v>
      </c>
      <c r="B97" s="339" t="s">
        <v>3041</v>
      </c>
      <c r="C97" s="183" t="s">
        <v>4032</v>
      </c>
      <c r="D97" s="353"/>
      <c r="E97" s="166" t="s">
        <v>4405</v>
      </c>
      <c r="F97" s="233">
        <v>1</v>
      </c>
      <c r="G97" s="168" t="s">
        <v>4963</v>
      </c>
      <c r="I97" s="52">
        <f t="shared" si="16"/>
        <v>1</v>
      </c>
      <c r="J97" s="96">
        <f t="shared" si="17"/>
        <v>0</v>
      </c>
      <c r="K97" s="97">
        <f t="shared" si="13"/>
        <v>0</v>
      </c>
    </row>
    <row r="98" spans="1:11" ht="30" customHeight="1" x14ac:dyDescent="0.25">
      <c r="A98" s="338" t="s">
        <v>826</v>
      </c>
      <c r="B98" s="339" t="s">
        <v>3041</v>
      </c>
      <c r="C98" s="183" t="s">
        <v>4033</v>
      </c>
      <c r="D98" s="353"/>
      <c r="E98" s="166" t="s">
        <v>4405</v>
      </c>
      <c r="F98" s="233">
        <v>1</v>
      </c>
      <c r="G98" s="168" t="s">
        <v>4963</v>
      </c>
      <c r="I98" s="52">
        <f t="shared" si="16"/>
        <v>1</v>
      </c>
      <c r="J98" s="96">
        <f t="shared" si="17"/>
        <v>0</v>
      </c>
      <c r="K98" s="97">
        <f t="shared" si="13"/>
        <v>0</v>
      </c>
    </row>
    <row r="99" spans="1:11" ht="30" customHeight="1" x14ac:dyDescent="0.25">
      <c r="A99" s="338" t="s">
        <v>827</v>
      </c>
      <c r="B99" s="339" t="s">
        <v>3041</v>
      </c>
      <c r="C99" s="183" t="s">
        <v>4034</v>
      </c>
      <c r="D99" s="353"/>
      <c r="E99" s="166" t="s">
        <v>4405</v>
      </c>
      <c r="F99" s="233">
        <v>1</v>
      </c>
      <c r="G99" s="168" t="s">
        <v>4963</v>
      </c>
      <c r="I99" s="52">
        <f t="shared" si="16"/>
        <v>1</v>
      </c>
      <c r="J99" s="96">
        <f t="shared" si="17"/>
        <v>0</v>
      </c>
      <c r="K99" s="97">
        <f t="shared" si="13"/>
        <v>0</v>
      </c>
    </row>
    <row r="100" spans="1:11" ht="30" customHeight="1" x14ac:dyDescent="0.25">
      <c r="A100" s="338" t="s">
        <v>828</v>
      </c>
      <c r="B100" s="339" t="s">
        <v>3041</v>
      </c>
      <c r="C100" s="183" t="s">
        <v>516</v>
      </c>
      <c r="D100" s="353"/>
      <c r="E100" s="166" t="s">
        <v>4405</v>
      </c>
      <c r="F100" s="233">
        <v>1</v>
      </c>
      <c r="G100" s="168" t="s">
        <v>4963</v>
      </c>
      <c r="I100" s="52">
        <f t="shared" si="16"/>
        <v>1</v>
      </c>
      <c r="J100" s="96">
        <f t="shared" si="17"/>
        <v>0</v>
      </c>
      <c r="K100" s="97">
        <f t="shared" si="13"/>
        <v>0</v>
      </c>
    </row>
    <row r="101" spans="1:11" ht="30" customHeight="1" x14ac:dyDescent="0.25">
      <c r="A101" s="338" t="s">
        <v>829</v>
      </c>
      <c r="B101" s="339" t="s">
        <v>5085</v>
      </c>
      <c r="C101" s="183" t="s">
        <v>4035</v>
      </c>
      <c r="D101" s="353"/>
      <c r="E101" s="166" t="s">
        <v>4405</v>
      </c>
      <c r="F101" s="233">
        <v>1</v>
      </c>
      <c r="G101" s="168" t="s">
        <v>4963</v>
      </c>
      <c r="I101" s="52">
        <f t="shared" si="16"/>
        <v>2</v>
      </c>
      <c r="J101" s="96">
        <f t="shared" si="17"/>
        <v>0</v>
      </c>
      <c r="K101" s="97">
        <f t="shared" si="13"/>
        <v>0</v>
      </c>
    </row>
    <row r="102" spans="1:11" ht="30" customHeight="1" x14ac:dyDescent="0.25">
      <c r="A102" s="338" t="s">
        <v>830</v>
      </c>
      <c r="B102" s="339" t="s">
        <v>3041</v>
      </c>
      <c r="C102" s="183" t="s">
        <v>3535</v>
      </c>
      <c r="D102" s="353"/>
      <c r="E102" s="166" t="s">
        <v>4405</v>
      </c>
      <c r="F102" s="233">
        <v>1</v>
      </c>
      <c r="G102" s="168" t="s">
        <v>4963</v>
      </c>
      <c r="I102" s="52">
        <f t="shared" si="16"/>
        <v>1</v>
      </c>
      <c r="J102" s="96">
        <f t="shared" si="17"/>
        <v>0</v>
      </c>
      <c r="K102" s="97">
        <f t="shared" si="13"/>
        <v>0</v>
      </c>
    </row>
    <row r="103" spans="1:11" ht="30" customHeight="1" x14ac:dyDescent="0.25">
      <c r="A103" s="338" t="s">
        <v>831</v>
      </c>
      <c r="B103" s="346" t="s">
        <v>3041</v>
      </c>
      <c r="C103" s="164" t="s">
        <v>4998</v>
      </c>
      <c r="D103" s="142"/>
      <c r="E103" s="166" t="s">
        <v>4405</v>
      </c>
      <c r="F103" s="233">
        <v>1</v>
      </c>
      <c r="G103" s="168" t="s">
        <v>4963</v>
      </c>
      <c r="I103" s="52">
        <f t="shared" si="16"/>
        <v>1</v>
      </c>
      <c r="J103" s="96">
        <f t="shared" si="17"/>
        <v>0</v>
      </c>
      <c r="K103" s="97">
        <f t="shared" si="13"/>
        <v>0</v>
      </c>
    </row>
    <row r="104" spans="1:11" ht="25.5" x14ac:dyDescent="0.25">
      <c r="A104" s="338" t="s">
        <v>832</v>
      </c>
      <c r="B104" s="346" t="s">
        <v>5085</v>
      </c>
      <c r="C104" s="164" t="s">
        <v>274</v>
      </c>
      <c r="D104" s="142"/>
      <c r="E104" s="166" t="s">
        <v>4404</v>
      </c>
      <c r="F104" s="233">
        <v>1</v>
      </c>
      <c r="G104" s="168" t="s">
        <v>4963</v>
      </c>
      <c r="I104" s="52">
        <f t="shared" si="16"/>
        <v>2</v>
      </c>
      <c r="J104" s="96">
        <f t="shared" si="17"/>
        <v>0</v>
      </c>
      <c r="K104" s="97">
        <f t="shared" si="13"/>
        <v>0</v>
      </c>
    </row>
    <row r="105" spans="1:11" ht="60" customHeight="1" x14ac:dyDescent="0.25">
      <c r="A105" s="338" t="s">
        <v>833</v>
      </c>
      <c r="B105" s="346" t="s">
        <v>5085</v>
      </c>
      <c r="C105" s="164" t="s">
        <v>4898</v>
      </c>
      <c r="D105" s="142"/>
      <c r="E105" s="166" t="s">
        <v>4404</v>
      </c>
      <c r="F105" s="233">
        <v>1</v>
      </c>
      <c r="G105" s="168" t="s">
        <v>4963</v>
      </c>
      <c r="I105" s="52">
        <f t="shared" si="16"/>
        <v>2</v>
      </c>
      <c r="J105" s="96">
        <f t="shared" si="17"/>
        <v>0</v>
      </c>
      <c r="K105" s="97">
        <f t="shared" si="13"/>
        <v>0</v>
      </c>
    </row>
    <row r="106" spans="1:11" ht="45" customHeight="1" x14ac:dyDescent="0.25">
      <c r="A106" s="338" t="s">
        <v>834</v>
      </c>
      <c r="B106" s="346" t="s">
        <v>5085</v>
      </c>
      <c r="C106" s="164" t="s">
        <v>4899</v>
      </c>
      <c r="D106" s="142"/>
      <c r="E106" s="166" t="s">
        <v>4404</v>
      </c>
      <c r="F106" s="233">
        <v>1</v>
      </c>
      <c r="G106" s="168" t="s">
        <v>4963</v>
      </c>
      <c r="I106" s="52">
        <f t="shared" si="16"/>
        <v>2</v>
      </c>
      <c r="J106" s="96">
        <f t="shared" si="17"/>
        <v>0</v>
      </c>
      <c r="K106" s="97">
        <f t="shared" si="13"/>
        <v>0</v>
      </c>
    </row>
    <row r="107" spans="1:11" ht="30" customHeight="1" x14ac:dyDescent="0.25">
      <c r="A107" s="338" t="s">
        <v>835</v>
      </c>
      <c r="B107" s="346" t="s">
        <v>5085</v>
      </c>
      <c r="C107" s="164" t="s">
        <v>736</v>
      </c>
      <c r="D107" s="142"/>
      <c r="E107" s="166" t="s">
        <v>4404</v>
      </c>
      <c r="F107" s="233">
        <v>1</v>
      </c>
      <c r="G107" s="168" t="s">
        <v>4963</v>
      </c>
      <c r="I107" s="52">
        <f t="shared" si="16"/>
        <v>2</v>
      </c>
      <c r="J107" s="96">
        <f t="shared" si="17"/>
        <v>0</v>
      </c>
      <c r="K107" s="97">
        <f t="shared" si="13"/>
        <v>0</v>
      </c>
    </row>
    <row r="108" spans="1:11" ht="30" customHeight="1" x14ac:dyDescent="0.25">
      <c r="A108" s="338" t="s">
        <v>836</v>
      </c>
      <c r="B108" s="346" t="s">
        <v>5085</v>
      </c>
      <c r="C108" s="164" t="s">
        <v>4390</v>
      </c>
      <c r="D108" s="142"/>
      <c r="E108" s="166" t="s">
        <v>4404</v>
      </c>
      <c r="F108" s="233">
        <v>1</v>
      </c>
      <c r="G108" s="168" t="s">
        <v>4963</v>
      </c>
      <c r="I108" s="52">
        <f t="shared" si="16"/>
        <v>2</v>
      </c>
      <c r="J108" s="96">
        <f t="shared" si="17"/>
        <v>0</v>
      </c>
      <c r="K108" s="97">
        <f t="shared" si="13"/>
        <v>0</v>
      </c>
    </row>
    <row r="109" spans="1:11" ht="30" customHeight="1" x14ac:dyDescent="0.25">
      <c r="A109" s="338" t="s">
        <v>837</v>
      </c>
      <c r="B109" s="346" t="s">
        <v>5085</v>
      </c>
      <c r="C109" s="164" t="s">
        <v>4391</v>
      </c>
      <c r="D109" s="142"/>
      <c r="E109" s="166" t="s">
        <v>4405</v>
      </c>
      <c r="F109" s="233">
        <v>1</v>
      </c>
      <c r="G109" s="168" t="s">
        <v>4963</v>
      </c>
      <c r="I109" s="52">
        <f t="shared" si="16"/>
        <v>2</v>
      </c>
      <c r="J109" s="96">
        <f t="shared" si="17"/>
        <v>0</v>
      </c>
      <c r="K109" s="97">
        <f t="shared" si="13"/>
        <v>0</v>
      </c>
    </row>
    <row r="110" spans="1:11" ht="30" customHeight="1" x14ac:dyDescent="0.25">
      <c r="A110" s="338" t="s">
        <v>838</v>
      </c>
      <c r="B110" s="346" t="s">
        <v>5085</v>
      </c>
      <c r="C110" s="164" t="s">
        <v>4392</v>
      </c>
      <c r="D110" s="142"/>
      <c r="E110" s="166" t="s">
        <v>4405</v>
      </c>
      <c r="F110" s="233">
        <v>1</v>
      </c>
      <c r="G110" s="168" t="s">
        <v>4963</v>
      </c>
      <c r="I110" s="52">
        <f t="shared" si="16"/>
        <v>2</v>
      </c>
      <c r="J110" s="96">
        <f t="shared" si="17"/>
        <v>0</v>
      </c>
      <c r="K110" s="97">
        <f t="shared" si="13"/>
        <v>0</v>
      </c>
    </row>
    <row r="111" spans="1:11" ht="30" customHeight="1" x14ac:dyDescent="0.25">
      <c r="A111" s="338" t="s">
        <v>839</v>
      </c>
      <c r="B111" s="346" t="s">
        <v>5085</v>
      </c>
      <c r="C111" s="164" t="s">
        <v>1776</v>
      </c>
      <c r="D111" s="142"/>
      <c r="E111" s="166" t="s">
        <v>4404</v>
      </c>
      <c r="F111" s="233">
        <v>1</v>
      </c>
      <c r="G111" s="168" t="s">
        <v>4963</v>
      </c>
      <c r="I111" s="52">
        <f t="shared" si="16"/>
        <v>2</v>
      </c>
      <c r="J111" s="96">
        <f t="shared" si="17"/>
        <v>0</v>
      </c>
      <c r="K111" s="97">
        <f t="shared" si="13"/>
        <v>0</v>
      </c>
    </row>
    <row r="112" spans="1:11" ht="30" customHeight="1" x14ac:dyDescent="0.25">
      <c r="A112" s="338" t="s">
        <v>840</v>
      </c>
      <c r="B112" s="346" t="s">
        <v>5085</v>
      </c>
      <c r="C112" s="164" t="s">
        <v>2023</v>
      </c>
      <c r="D112" s="142"/>
      <c r="E112" s="166" t="s">
        <v>4404</v>
      </c>
      <c r="F112" s="233">
        <v>1</v>
      </c>
      <c r="G112" s="168" t="s">
        <v>4963</v>
      </c>
      <c r="I112" s="52">
        <f t="shared" si="16"/>
        <v>2</v>
      </c>
      <c r="J112" s="96">
        <f t="shared" si="17"/>
        <v>0</v>
      </c>
      <c r="K112" s="97">
        <f t="shared" si="13"/>
        <v>0</v>
      </c>
    </row>
    <row r="113" spans="1:11" ht="30" customHeight="1" x14ac:dyDescent="0.25">
      <c r="A113" s="338" t="s">
        <v>841</v>
      </c>
      <c r="B113" s="346" t="s">
        <v>5085</v>
      </c>
      <c r="C113" s="164" t="s">
        <v>2024</v>
      </c>
      <c r="D113" s="142"/>
      <c r="E113" s="166" t="s">
        <v>4405</v>
      </c>
      <c r="F113" s="233">
        <v>1</v>
      </c>
      <c r="G113" s="168" t="s">
        <v>4963</v>
      </c>
      <c r="I113" s="52">
        <f t="shared" si="16"/>
        <v>2</v>
      </c>
      <c r="J113" s="96">
        <f t="shared" si="17"/>
        <v>0</v>
      </c>
      <c r="K113" s="97">
        <f t="shared" si="13"/>
        <v>0</v>
      </c>
    </row>
    <row r="114" spans="1:11" ht="45" customHeight="1" x14ac:dyDescent="0.25">
      <c r="A114" s="338" t="s">
        <v>842</v>
      </c>
      <c r="B114" s="346" t="s">
        <v>5085</v>
      </c>
      <c r="C114" s="164" t="s">
        <v>3376</v>
      </c>
      <c r="D114" s="142"/>
      <c r="E114" s="166" t="s">
        <v>4404</v>
      </c>
      <c r="F114" s="233">
        <v>1</v>
      </c>
      <c r="G114" s="168" t="s">
        <v>4963</v>
      </c>
      <c r="I114" s="52">
        <f t="shared" si="16"/>
        <v>2</v>
      </c>
      <c r="J114" s="96">
        <f t="shared" si="17"/>
        <v>0</v>
      </c>
      <c r="K114" s="97">
        <f t="shared" si="13"/>
        <v>0</v>
      </c>
    </row>
    <row r="115" spans="1:11" ht="45" customHeight="1" x14ac:dyDescent="0.25">
      <c r="A115" s="338" t="s">
        <v>843</v>
      </c>
      <c r="B115" s="346" t="s">
        <v>5085</v>
      </c>
      <c r="C115" s="164" t="s">
        <v>1935</v>
      </c>
      <c r="D115" s="355"/>
      <c r="E115" s="166" t="s">
        <v>4404</v>
      </c>
      <c r="F115" s="233">
        <v>1</v>
      </c>
      <c r="G115" s="168" t="s">
        <v>4963</v>
      </c>
      <c r="I115" s="52">
        <f t="shared" si="16"/>
        <v>2</v>
      </c>
      <c r="J115" s="96">
        <f t="shared" si="17"/>
        <v>0</v>
      </c>
      <c r="K115" s="97">
        <f t="shared" si="13"/>
        <v>0</v>
      </c>
    </row>
    <row r="116" spans="1:11" ht="60" customHeight="1" x14ac:dyDescent="0.25">
      <c r="A116" s="338" t="s">
        <v>844</v>
      </c>
      <c r="B116" s="346" t="s">
        <v>5085</v>
      </c>
      <c r="C116" s="164" t="s">
        <v>4014</v>
      </c>
      <c r="D116" s="356"/>
      <c r="E116" s="166" t="s">
        <v>4404</v>
      </c>
      <c r="F116" s="233">
        <v>1</v>
      </c>
      <c r="G116" s="168" t="s">
        <v>4963</v>
      </c>
      <c r="I116" s="52">
        <f t="shared" si="16"/>
        <v>2</v>
      </c>
      <c r="J116" s="96">
        <f t="shared" si="17"/>
        <v>0</v>
      </c>
      <c r="K116" s="97">
        <f t="shared" si="13"/>
        <v>0</v>
      </c>
    </row>
    <row r="117" spans="1:11" ht="60" customHeight="1" x14ac:dyDescent="0.25">
      <c r="A117" s="338" t="s">
        <v>845</v>
      </c>
      <c r="B117" s="260" t="s">
        <v>3041</v>
      </c>
      <c r="C117" s="164" t="s">
        <v>4015</v>
      </c>
      <c r="D117" s="355"/>
      <c r="E117" s="166" t="s">
        <v>4405</v>
      </c>
      <c r="F117" s="233">
        <v>1</v>
      </c>
      <c r="G117" s="168" t="s">
        <v>4963</v>
      </c>
      <c r="I117" s="52">
        <f t="shared" si="16"/>
        <v>1</v>
      </c>
      <c r="J117" s="96">
        <f t="shared" si="17"/>
        <v>0</v>
      </c>
      <c r="K117" s="97">
        <f t="shared" si="13"/>
        <v>0</v>
      </c>
    </row>
    <row r="118" spans="1:11" ht="60" customHeight="1" x14ac:dyDescent="0.25">
      <c r="A118" s="338" t="s">
        <v>846</v>
      </c>
      <c r="B118" s="260" t="s">
        <v>5085</v>
      </c>
      <c r="C118" s="164" t="s">
        <v>3897</v>
      </c>
      <c r="D118" s="357"/>
      <c r="E118" s="166" t="s">
        <v>4405</v>
      </c>
      <c r="F118" s="233">
        <v>1</v>
      </c>
      <c r="G118" s="168" t="s">
        <v>4963</v>
      </c>
      <c r="I118" s="52">
        <f t="shared" si="16"/>
        <v>2</v>
      </c>
      <c r="J118" s="96">
        <f t="shared" si="17"/>
        <v>0</v>
      </c>
      <c r="K118" s="97">
        <f t="shared" si="13"/>
        <v>0</v>
      </c>
    </row>
    <row r="119" spans="1:11" ht="30" customHeight="1" x14ac:dyDescent="0.25">
      <c r="A119" s="338" t="s">
        <v>847</v>
      </c>
      <c r="B119" s="260" t="s">
        <v>5085</v>
      </c>
      <c r="C119" s="164" t="s">
        <v>3377</v>
      </c>
      <c r="D119" s="355"/>
      <c r="E119" s="166" t="s">
        <v>4404</v>
      </c>
      <c r="F119" s="233">
        <v>1</v>
      </c>
      <c r="G119" s="168" t="s">
        <v>4963</v>
      </c>
      <c r="I119" s="52">
        <f t="shared" si="16"/>
        <v>2</v>
      </c>
      <c r="J119" s="96">
        <f t="shared" si="17"/>
        <v>0</v>
      </c>
      <c r="K119" s="97">
        <f t="shared" si="13"/>
        <v>0</v>
      </c>
    </row>
    <row r="120" spans="1:11" ht="30" customHeight="1" x14ac:dyDescent="0.25">
      <c r="A120" s="338" t="s">
        <v>848</v>
      </c>
      <c r="B120" s="260" t="s">
        <v>5085</v>
      </c>
      <c r="C120" s="164" t="s">
        <v>1694</v>
      </c>
      <c r="D120" s="142"/>
      <c r="E120" s="166" t="s">
        <v>4404</v>
      </c>
      <c r="F120" s="233">
        <v>1</v>
      </c>
      <c r="G120" s="168" t="s">
        <v>4963</v>
      </c>
      <c r="I120" s="52">
        <f t="shared" si="16"/>
        <v>2</v>
      </c>
      <c r="J120" s="96">
        <f t="shared" si="17"/>
        <v>0</v>
      </c>
      <c r="K120" s="97">
        <f t="shared" si="13"/>
        <v>0</v>
      </c>
    </row>
    <row r="121" spans="1:11" ht="45" customHeight="1" x14ac:dyDescent="0.25">
      <c r="A121" s="338" t="s">
        <v>849</v>
      </c>
      <c r="B121" s="260" t="s">
        <v>5085</v>
      </c>
      <c r="C121" s="244" t="s">
        <v>3380</v>
      </c>
      <c r="D121" s="313"/>
      <c r="E121" s="166" t="s">
        <v>4404</v>
      </c>
      <c r="F121" s="233">
        <v>1</v>
      </c>
      <c r="G121" s="168" t="s">
        <v>4963</v>
      </c>
      <c r="I121" s="52">
        <f t="shared" si="16"/>
        <v>2</v>
      </c>
      <c r="J121" s="96">
        <f t="shared" si="17"/>
        <v>0</v>
      </c>
      <c r="K121" s="97">
        <f t="shared" si="13"/>
        <v>0</v>
      </c>
    </row>
    <row r="122" spans="1:11" ht="59.25" customHeight="1" x14ac:dyDescent="0.25">
      <c r="A122" s="338" t="s">
        <v>850</v>
      </c>
      <c r="B122" s="260" t="s">
        <v>5085</v>
      </c>
      <c r="C122" s="244" t="s">
        <v>4000</v>
      </c>
      <c r="D122" s="313"/>
      <c r="E122" s="166" t="s">
        <v>4404</v>
      </c>
      <c r="F122" s="233">
        <v>1</v>
      </c>
      <c r="G122" s="168" t="s">
        <v>4963</v>
      </c>
      <c r="I122" s="52">
        <f t="shared" si="16"/>
        <v>2</v>
      </c>
      <c r="J122" s="96">
        <f t="shared" si="17"/>
        <v>0</v>
      </c>
      <c r="K122" s="97">
        <f t="shared" si="13"/>
        <v>0</v>
      </c>
    </row>
    <row r="123" spans="1:11" ht="30" customHeight="1" x14ac:dyDescent="0.25">
      <c r="A123" s="191"/>
      <c r="B123" s="192"/>
      <c r="C123" s="187" t="s">
        <v>3898</v>
      </c>
      <c r="D123" s="188"/>
      <c r="E123" s="175"/>
      <c r="F123" s="194"/>
      <c r="G123" s="331"/>
      <c r="I123" s="52"/>
      <c r="J123" s="96"/>
      <c r="K123" s="97"/>
    </row>
    <row r="124" spans="1:11" ht="30" customHeight="1" x14ac:dyDescent="0.25">
      <c r="A124" s="212" t="s">
        <v>851</v>
      </c>
      <c r="B124" s="260" t="s">
        <v>5085</v>
      </c>
      <c r="C124" s="223" t="s">
        <v>31</v>
      </c>
      <c r="D124" s="314"/>
      <c r="E124" s="166" t="s">
        <v>4404</v>
      </c>
      <c r="F124" s="233">
        <v>1</v>
      </c>
      <c r="G124" s="168" t="s">
        <v>4963</v>
      </c>
      <c r="I124" s="52">
        <f t="shared" ref="I124:I143" si="18">IF(NOT(ISBLANK($B124)),VLOOKUP($B124,specdata,2,FALSE),"")</f>
        <v>2</v>
      </c>
      <c r="J124" s="96">
        <f t="shared" ref="J124:J143" si="19">VLOOKUP(G124,AvailabilityData,2,FALSE)</f>
        <v>0</v>
      </c>
      <c r="K124" s="97">
        <f t="shared" si="13"/>
        <v>0</v>
      </c>
    </row>
    <row r="125" spans="1:11" ht="30" customHeight="1" x14ac:dyDescent="0.25">
      <c r="A125" s="212" t="s">
        <v>852</v>
      </c>
      <c r="B125" s="260" t="s">
        <v>5085</v>
      </c>
      <c r="C125" s="183" t="s">
        <v>3076</v>
      </c>
      <c r="D125" s="314"/>
      <c r="E125" s="166" t="s">
        <v>4404</v>
      </c>
      <c r="F125" s="233">
        <v>1</v>
      </c>
      <c r="G125" s="168" t="s">
        <v>4963</v>
      </c>
      <c r="I125" s="52">
        <f t="shared" si="18"/>
        <v>2</v>
      </c>
      <c r="J125" s="96">
        <f t="shared" si="19"/>
        <v>0</v>
      </c>
      <c r="K125" s="97">
        <f t="shared" si="13"/>
        <v>0</v>
      </c>
    </row>
    <row r="126" spans="1:11" ht="30" customHeight="1" x14ac:dyDescent="0.25">
      <c r="A126" s="212" t="s">
        <v>853</v>
      </c>
      <c r="B126" s="260" t="s">
        <v>5085</v>
      </c>
      <c r="C126" s="183" t="s">
        <v>3191</v>
      </c>
      <c r="D126" s="314"/>
      <c r="E126" s="166" t="s">
        <v>4404</v>
      </c>
      <c r="F126" s="233">
        <v>1</v>
      </c>
      <c r="G126" s="168" t="s">
        <v>4963</v>
      </c>
      <c r="I126" s="52">
        <f t="shared" si="18"/>
        <v>2</v>
      </c>
      <c r="J126" s="96">
        <f t="shared" si="19"/>
        <v>0</v>
      </c>
      <c r="K126" s="97">
        <f t="shared" si="13"/>
        <v>0</v>
      </c>
    </row>
    <row r="127" spans="1:11" ht="30" customHeight="1" x14ac:dyDescent="0.25">
      <c r="A127" s="212" t="s">
        <v>854</v>
      </c>
      <c r="B127" s="260" t="s">
        <v>5085</v>
      </c>
      <c r="C127" s="183" t="s">
        <v>565</v>
      </c>
      <c r="D127" s="314"/>
      <c r="E127" s="166" t="s">
        <v>4404</v>
      </c>
      <c r="F127" s="233">
        <v>1</v>
      </c>
      <c r="G127" s="168" t="s">
        <v>4963</v>
      </c>
      <c r="I127" s="52">
        <f t="shared" si="18"/>
        <v>2</v>
      </c>
      <c r="J127" s="96">
        <f t="shared" si="19"/>
        <v>0</v>
      </c>
      <c r="K127" s="97">
        <f t="shared" si="13"/>
        <v>0</v>
      </c>
    </row>
    <row r="128" spans="1:11" ht="30" customHeight="1" x14ac:dyDescent="0.25">
      <c r="A128" s="212" t="s">
        <v>4001</v>
      </c>
      <c r="B128" s="260" t="s">
        <v>5085</v>
      </c>
      <c r="C128" s="183" t="s">
        <v>32</v>
      </c>
      <c r="D128" s="314"/>
      <c r="E128" s="166" t="s">
        <v>4404</v>
      </c>
      <c r="F128" s="233">
        <v>1</v>
      </c>
      <c r="G128" s="168" t="s">
        <v>4963</v>
      </c>
      <c r="I128" s="52">
        <f t="shared" si="18"/>
        <v>2</v>
      </c>
      <c r="J128" s="96">
        <f t="shared" si="19"/>
        <v>0</v>
      </c>
      <c r="K128" s="97">
        <f t="shared" si="13"/>
        <v>0</v>
      </c>
    </row>
    <row r="129" spans="1:11" ht="30" customHeight="1" x14ac:dyDescent="0.25">
      <c r="A129" s="212" t="s">
        <v>4002</v>
      </c>
      <c r="B129" s="260" t="s">
        <v>5085</v>
      </c>
      <c r="C129" s="183" t="s">
        <v>33</v>
      </c>
      <c r="D129" s="314"/>
      <c r="E129" s="166" t="s">
        <v>4404</v>
      </c>
      <c r="F129" s="233">
        <v>1</v>
      </c>
      <c r="G129" s="168" t="s">
        <v>4963</v>
      </c>
      <c r="I129" s="52">
        <f t="shared" si="18"/>
        <v>2</v>
      </c>
      <c r="J129" s="96">
        <f t="shared" si="19"/>
        <v>0</v>
      </c>
      <c r="K129" s="97">
        <f t="shared" si="13"/>
        <v>0</v>
      </c>
    </row>
    <row r="130" spans="1:11" ht="30" customHeight="1" x14ac:dyDescent="0.25">
      <c r="A130" s="212" t="s">
        <v>855</v>
      </c>
      <c r="B130" s="260" t="s">
        <v>5085</v>
      </c>
      <c r="C130" s="183" t="s">
        <v>2751</v>
      </c>
      <c r="D130" s="314"/>
      <c r="E130" s="166" t="s">
        <v>4404</v>
      </c>
      <c r="F130" s="233">
        <v>1</v>
      </c>
      <c r="G130" s="168" t="s">
        <v>4963</v>
      </c>
      <c r="I130" s="52">
        <f t="shared" si="18"/>
        <v>2</v>
      </c>
      <c r="J130" s="96">
        <f t="shared" si="19"/>
        <v>0</v>
      </c>
      <c r="K130" s="97">
        <f t="shared" si="13"/>
        <v>0</v>
      </c>
    </row>
    <row r="131" spans="1:11" ht="30" customHeight="1" x14ac:dyDescent="0.25">
      <c r="A131" s="212" t="s">
        <v>856</v>
      </c>
      <c r="B131" s="260" t="s">
        <v>5085</v>
      </c>
      <c r="C131" s="183" t="s">
        <v>3077</v>
      </c>
      <c r="D131" s="142"/>
      <c r="E131" s="166" t="s">
        <v>4404</v>
      </c>
      <c r="F131" s="233">
        <v>1</v>
      </c>
      <c r="G131" s="168" t="s">
        <v>4963</v>
      </c>
      <c r="I131" s="52">
        <f t="shared" si="18"/>
        <v>2</v>
      </c>
      <c r="J131" s="96">
        <f t="shared" si="19"/>
        <v>0</v>
      </c>
      <c r="K131" s="97">
        <f t="shared" si="13"/>
        <v>0</v>
      </c>
    </row>
    <row r="132" spans="1:11" ht="30" customHeight="1" x14ac:dyDescent="0.25">
      <c r="A132" s="212" t="s">
        <v>857</v>
      </c>
      <c r="B132" s="260" t="s">
        <v>5085</v>
      </c>
      <c r="C132" s="183" t="s">
        <v>3192</v>
      </c>
      <c r="D132" s="142"/>
      <c r="E132" s="166" t="s">
        <v>4404</v>
      </c>
      <c r="F132" s="233">
        <v>1</v>
      </c>
      <c r="G132" s="168" t="s">
        <v>4963</v>
      </c>
      <c r="I132" s="52">
        <f t="shared" si="18"/>
        <v>2</v>
      </c>
      <c r="J132" s="96">
        <f t="shared" si="19"/>
        <v>0</v>
      </c>
      <c r="K132" s="97">
        <f t="shared" si="13"/>
        <v>0</v>
      </c>
    </row>
    <row r="133" spans="1:11" ht="30" customHeight="1" x14ac:dyDescent="0.25">
      <c r="A133" s="212" t="s">
        <v>858</v>
      </c>
      <c r="B133" s="260" t="s">
        <v>5085</v>
      </c>
      <c r="C133" s="183" t="s">
        <v>1639</v>
      </c>
      <c r="D133" s="142"/>
      <c r="E133" s="166" t="s">
        <v>4404</v>
      </c>
      <c r="F133" s="233">
        <v>1</v>
      </c>
      <c r="G133" s="168" t="s">
        <v>4963</v>
      </c>
      <c r="I133" s="52">
        <f t="shared" si="18"/>
        <v>2</v>
      </c>
      <c r="J133" s="96">
        <f t="shared" si="19"/>
        <v>0</v>
      </c>
      <c r="K133" s="97">
        <f t="shared" si="13"/>
        <v>0</v>
      </c>
    </row>
    <row r="134" spans="1:11" ht="30" customHeight="1" x14ac:dyDescent="0.25">
      <c r="A134" s="212" t="s">
        <v>859</v>
      </c>
      <c r="B134" s="260" t="s">
        <v>5085</v>
      </c>
      <c r="C134" s="183" t="s">
        <v>562</v>
      </c>
      <c r="D134" s="142"/>
      <c r="E134" s="166" t="s">
        <v>4404</v>
      </c>
      <c r="F134" s="233">
        <v>1</v>
      </c>
      <c r="G134" s="168" t="s">
        <v>4963</v>
      </c>
      <c r="I134" s="52">
        <f t="shared" si="18"/>
        <v>2</v>
      </c>
      <c r="J134" s="96">
        <f t="shared" si="19"/>
        <v>0</v>
      </c>
      <c r="K134" s="97">
        <f t="shared" ref="K134:K197" si="20">I134*J134</f>
        <v>0</v>
      </c>
    </row>
    <row r="135" spans="1:11" ht="30" customHeight="1" x14ac:dyDescent="0.25">
      <c r="A135" s="212" t="s">
        <v>860</v>
      </c>
      <c r="B135" s="260" t="s">
        <v>5085</v>
      </c>
      <c r="C135" s="297" t="s">
        <v>3378</v>
      </c>
      <c r="D135" s="142"/>
      <c r="E135" s="166" t="s">
        <v>4404</v>
      </c>
      <c r="F135" s="233">
        <v>1</v>
      </c>
      <c r="G135" s="168" t="s">
        <v>4963</v>
      </c>
      <c r="I135" s="52">
        <f t="shared" si="18"/>
        <v>2</v>
      </c>
      <c r="J135" s="96">
        <f t="shared" si="19"/>
        <v>0</v>
      </c>
      <c r="K135" s="97">
        <f t="shared" si="20"/>
        <v>0</v>
      </c>
    </row>
    <row r="136" spans="1:11" ht="30" customHeight="1" x14ac:dyDescent="0.25">
      <c r="A136" s="212" t="s">
        <v>861</v>
      </c>
      <c r="B136" s="260" t="s">
        <v>5085</v>
      </c>
      <c r="C136" s="183" t="s">
        <v>3379</v>
      </c>
      <c r="D136" s="142"/>
      <c r="E136" s="166" t="s">
        <v>4404</v>
      </c>
      <c r="F136" s="233">
        <v>1</v>
      </c>
      <c r="G136" s="168" t="s">
        <v>4963</v>
      </c>
      <c r="I136" s="52">
        <f t="shared" si="18"/>
        <v>2</v>
      </c>
      <c r="J136" s="96">
        <f t="shared" si="19"/>
        <v>0</v>
      </c>
      <c r="K136" s="97">
        <f t="shared" si="20"/>
        <v>0</v>
      </c>
    </row>
    <row r="137" spans="1:11" ht="30" customHeight="1" x14ac:dyDescent="0.25">
      <c r="A137" s="212" t="s">
        <v>862</v>
      </c>
      <c r="B137" s="260" t="s">
        <v>5085</v>
      </c>
      <c r="C137" s="183" t="s">
        <v>553</v>
      </c>
      <c r="D137" s="142"/>
      <c r="E137" s="166" t="s">
        <v>4404</v>
      </c>
      <c r="F137" s="233">
        <v>1</v>
      </c>
      <c r="G137" s="168" t="s">
        <v>4963</v>
      </c>
      <c r="I137" s="52">
        <f t="shared" si="18"/>
        <v>2</v>
      </c>
      <c r="J137" s="96">
        <f t="shared" si="19"/>
        <v>0</v>
      </c>
      <c r="K137" s="97">
        <f t="shared" si="20"/>
        <v>0</v>
      </c>
    </row>
    <row r="138" spans="1:11" ht="45" customHeight="1" x14ac:dyDescent="0.25">
      <c r="A138" s="212" t="s">
        <v>863</v>
      </c>
      <c r="B138" s="260" t="s">
        <v>5085</v>
      </c>
      <c r="C138" s="169" t="s">
        <v>4454</v>
      </c>
      <c r="D138" s="142"/>
      <c r="E138" s="166" t="s">
        <v>4404</v>
      </c>
      <c r="F138" s="233">
        <v>1</v>
      </c>
      <c r="G138" s="168" t="s">
        <v>4963</v>
      </c>
      <c r="I138" s="52">
        <f t="shared" si="18"/>
        <v>2</v>
      </c>
      <c r="J138" s="96">
        <f t="shared" si="19"/>
        <v>0</v>
      </c>
      <c r="K138" s="97">
        <f t="shared" si="20"/>
        <v>0</v>
      </c>
    </row>
    <row r="139" spans="1:11" ht="45" customHeight="1" x14ac:dyDescent="0.25">
      <c r="A139" s="212" t="s">
        <v>864</v>
      </c>
      <c r="B139" s="260" t="s">
        <v>5085</v>
      </c>
      <c r="C139" s="169" t="s">
        <v>4455</v>
      </c>
      <c r="D139" s="142"/>
      <c r="E139" s="166" t="s">
        <v>4404</v>
      </c>
      <c r="F139" s="233">
        <v>1</v>
      </c>
      <c r="G139" s="168" t="s">
        <v>4963</v>
      </c>
      <c r="I139" s="52">
        <f t="shared" si="18"/>
        <v>2</v>
      </c>
      <c r="J139" s="96">
        <f t="shared" si="19"/>
        <v>0</v>
      </c>
      <c r="K139" s="97">
        <f t="shared" si="20"/>
        <v>0</v>
      </c>
    </row>
    <row r="140" spans="1:11" ht="30" customHeight="1" x14ac:dyDescent="0.25">
      <c r="A140" s="212" t="s">
        <v>865</v>
      </c>
      <c r="B140" s="260" t="s">
        <v>5085</v>
      </c>
      <c r="C140" s="169" t="s">
        <v>4456</v>
      </c>
      <c r="D140" s="142"/>
      <c r="E140" s="166" t="s">
        <v>4404</v>
      </c>
      <c r="F140" s="233">
        <v>1</v>
      </c>
      <c r="G140" s="168" t="s">
        <v>4963</v>
      </c>
      <c r="I140" s="52">
        <f t="shared" si="18"/>
        <v>2</v>
      </c>
      <c r="J140" s="96">
        <f t="shared" si="19"/>
        <v>0</v>
      </c>
      <c r="K140" s="97">
        <f t="shared" si="20"/>
        <v>0</v>
      </c>
    </row>
    <row r="141" spans="1:11" ht="30" customHeight="1" x14ac:dyDescent="0.25">
      <c r="A141" s="212" t="s">
        <v>866</v>
      </c>
      <c r="B141" s="260" t="s">
        <v>5085</v>
      </c>
      <c r="C141" s="169" t="s">
        <v>4457</v>
      </c>
      <c r="D141" s="142"/>
      <c r="E141" s="166" t="s">
        <v>4404</v>
      </c>
      <c r="F141" s="233">
        <v>1</v>
      </c>
      <c r="G141" s="168" t="s">
        <v>4963</v>
      </c>
      <c r="I141" s="52">
        <f t="shared" si="18"/>
        <v>2</v>
      </c>
      <c r="J141" s="96">
        <f t="shared" si="19"/>
        <v>0</v>
      </c>
      <c r="K141" s="97">
        <f t="shared" si="20"/>
        <v>0</v>
      </c>
    </row>
    <row r="142" spans="1:11" ht="30" customHeight="1" x14ac:dyDescent="0.25">
      <c r="A142" s="212" t="s">
        <v>867</v>
      </c>
      <c r="B142" s="260" t="s">
        <v>5085</v>
      </c>
      <c r="C142" s="169" t="s">
        <v>4458</v>
      </c>
      <c r="D142" s="142"/>
      <c r="E142" s="166" t="s">
        <v>4404</v>
      </c>
      <c r="F142" s="233">
        <v>1</v>
      </c>
      <c r="G142" s="168" t="s">
        <v>4963</v>
      </c>
      <c r="I142" s="52">
        <f t="shared" si="18"/>
        <v>2</v>
      </c>
      <c r="J142" s="96">
        <f t="shared" si="19"/>
        <v>0</v>
      </c>
      <c r="K142" s="97">
        <f t="shared" si="20"/>
        <v>0</v>
      </c>
    </row>
    <row r="143" spans="1:11" ht="30" customHeight="1" x14ac:dyDescent="0.25">
      <c r="A143" s="212" t="s">
        <v>868</v>
      </c>
      <c r="B143" s="260" t="s">
        <v>5085</v>
      </c>
      <c r="C143" s="164" t="s">
        <v>2022</v>
      </c>
      <c r="D143" s="142"/>
      <c r="E143" s="166" t="s">
        <v>4404</v>
      </c>
      <c r="F143" s="233">
        <v>1</v>
      </c>
      <c r="G143" s="168" t="s">
        <v>4963</v>
      </c>
      <c r="I143" s="52">
        <f t="shared" si="18"/>
        <v>2</v>
      </c>
      <c r="J143" s="96">
        <f t="shared" si="19"/>
        <v>0</v>
      </c>
      <c r="K143" s="97">
        <f t="shared" si="20"/>
        <v>0</v>
      </c>
    </row>
    <row r="144" spans="1:11" s="29" customFormat="1" x14ac:dyDescent="0.25">
      <c r="A144" s="172" t="s">
        <v>1664</v>
      </c>
      <c r="B144" s="173"/>
      <c r="C144" s="187"/>
      <c r="D144" s="188"/>
      <c r="E144" s="175"/>
      <c r="F144" s="194"/>
      <c r="G144" s="331"/>
      <c r="H144" s="27"/>
      <c r="I144" s="52"/>
      <c r="J144" s="96"/>
      <c r="K144" s="97"/>
    </row>
    <row r="145" spans="1:11" ht="30" customHeight="1" x14ac:dyDescent="0.25">
      <c r="A145" s="338" t="s">
        <v>869</v>
      </c>
      <c r="B145" s="339" t="s">
        <v>5085</v>
      </c>
      <c r="C145" s="287" t="s">
        <v>1747</v>
      </c>
      <c r="D145" s="314"/>
      <c r="E145" s="166" t="s">
        <v>4404</v>
      </c>
      <c r="F145" s="233">
        <v>1</v>
      </c>
      <c r="G145" s="168" t="s">
        <v>4963</v>
      </c>
      <c r="I145" s="52">
        <f t="shared" ref="I145:I161" si="21">IF(NOT(ISBLANK($B145)),VLOOKUP($B145,specdata,2,FALSE),"")</f>
        <v>2</v>
      </c>
      <c r="J145" s="96">
        <f t="shared" ref="J145:J161" si="22">VLOOKUP(G145,AvailabilityData,2,FALSE)</f>
        <v>0</v>
      </c>
      <c r="K145" s="97">
        <f t="shared" si="20"/>
        <v>0</v>
      </c>
    </row>
    <row r="146" spans="1:11" ht="30" customHeight="1" x14ac:dyDescent="0.25">
      <c r="A146" s="338" t="s">
        <v>870</v>
      </c>
      <c r="B146" s="339" t="s">
        <v>5085</v>
      </c>
      <c r="C146" s="340" t="s">
        <v>2666</v>
      </c>
      <c r="D146" s="142"/>
      <c r="E146" s="166" t="s">
        <v>4404</v>
      </c>
      <c r="F146" s="233">
        <v>1</v>
      </c>
      <c r="G146" s="168" t="s">
        <v>4963</v>
      </c>
      <c r="I146" s="52">
        <f t="shared" si="21"/>
        <v>2</v>
      </c>
      <c r="J146" s="96">
        <f t="shared" si="22"/>
        <v>0</v>
      </c>
      <c r="K146" s="97">
        <f t="shared" si="20"/>
        <v>0</v>
      </c>
    </row>
    <row r="147" spans="1:11" ht="30" customHeight="1" x14ac:dyDescent="0.25">
      <c r="A147" s="338" t="s">
        <v>871</v>
      </c>
      <c r="B147" s="339" t="s">
        <v>5085</v>
      </c>
      <c r="C147" s="287" t="s">
        <v>2667</v>
      </c>
      <c r="D147" s="314"/>
      <c r="E147" s="166" t="s">
        <v>4404</v>
      </c>
      <c r="F147" s="233">
        <v>1</v>
      </c>
      <c r="G147" s="168" t="s">
        <v>4963</v>
      </c>
      <c r="I147" s="52">
        <f t="shared" si="21"/>
        <v>2</v>
      </c>
      <c r="J147" s="96">
        <f t="shared" si="22"/>
        <v>0</v>
      </c>
      <c r="K147" s="97">
        <f t="shared" si="20"/>
        <v>0</v>
      </c>
    </row>
    <row r="148" spans="1:11" ht="30" customHeight="1" x14ac:dyDescent="0.25">
      <c r="A148" s="338" t="s">
        <v>872</v>
      </c>
      <c r="B148" s="339" t="s">
        <v>5085</v>
      </c>
      <c r="C148" s="287" t="s">
        <v>4260</v>
      </c>
      <c r="D148" s="314"/>
      <c r="E148" s="166" t="s">
        <v>4404</v>
      </c>
      <c r="F148" s="233">
        <v>1</v>
      </c>
      <c r="G148" s="168" t="s">
        <v>4963</v>
      </c>
      <c r="I148" s="52">
        <f t="shared" si="21"/>
        <v>2</v>
      </c>
      <c r="J148" s="96">
        <f t="shared" si="22"/>
        <v>0</v>
      </c>
      <c r="K148" s="97">
        <f t="shared" si="20"/>
        <v>0</v>
      </c>
    </row>
    <row r="149" spans="1:11" ht="30" customHeight="1" x14ac:dyDescent="0.25">
      <c r="A149" s="338" t="s">
        <v>873</v>
      </c>
      <c r="B149" s="339" t="s">
        <v>5085</v>
      </c>
      <c r="C149" s="287" t="s">
        <v>4291</v>
      </c>
      <c r="D149" s="314"/>
      <c r="E149" s="166" t="s">
        <v>4404</v>
      </c>
      <c r="F149" s="233">
        <v>1</v>
      </c>
      <c r="G149" s="168" t="s">
        <v>4963</v>
      </c>
      <c r="I149" s="52">
        <f t="shared" si="21"/>
        <v>2</v>
      </c>
      <c r="J149" s="96">
        <f t="shared" si="22"/>
        <v>0</v>
      </c>
      <c r="K149" s="97">
        <f t="shared" si="20"/>
        <v>0</v>
      </c>
    </row>
    <row r="150" spans="1:11" ht="45" customHeight="1" x14ac:dyDescent="0.25">
      <c r="A150" s="338" t="s">
        <v>874</v>
      </c>
      <c r="B150" s="339" t="s">
        <v>5085</v>
      </c>
      <c r="C150" s="169" t="s">
        <v>2668</v>
      </c>
      <c r="D150" s="314"/>
      <c r="E150" s="166" t="s">
        <v>4404</v>
      </c>
      <c r="F150" s="233">
        <v>1</v>
      </c>
      <c r="G150" s="168" t="s">
        <v>4963</v>
      </c>
      <c r="I150" s="52">
        <f t="shared" si="21"/>
        <v>2</v>
      </c>
      <c r="J150" s="96">
        <f t="shared" si="22"/>
        <v>0</v>
      </c>
      <c r="K150" s="97">
        <f t="shared" si="20"/>
        <v>0</v>
      </c>
    </row>
    <row r="151" spans="1:11" ht="60" customHeight="1" x14ac:dyDescent="0.25">
      <c r="A151" s="338" t="s">
        <v>1434</v>
      </c>
      <c r="B151" s="163" t="s">
        <v>3041</v>
      </c>
      <c r="C151" s="164" t="s">
        <v>1762</v>
      </c>
      <c r="D151" s="314"/>
      <c r="E151" s="166" t="s">
        <v>4404</v>
      </c>
      <c r="F151" s="233">
        <v>1</v>
      </c>
      <c r="G151" s="168" t="s">
        <v>4963</v>
      </c>
      <c r="I151" s="52">
        <f t="shared" si="21"/>
        <v>1</v>
      </c>
      <c r="J151" s="96">
        <f t="shared" si="22"/>
        <v>0</v>
      </c>
      <c r="K151" s="97">
        <f t="shared" si="20"/>
        <v>0</v>
      </c>
    </row>
    <row r="152" spans="1:11" ht="45" customHeight="1" x14ac:dyDescent="0.25">
      <c r="A152" s="338" t="s">
        <v>875</v>
      </c>
      <c r="B152" s="163" t="s">
        <v>5085</v>
      </c>
      <c r="C152" s="164" t="s">
        <v>1789</v>
      </c>
      <c r="D152" s="314"/>
      <c r="E152" s="166" t="s">
        <v>4404</v>
      </c>
      <c r="F152" s="233">
        <v>1</v>
      </c>
      <c r="G152" s="168" t="s">
        <v>4963</v>
      </c>
      <c r="I152" s="52">
        <f t="shared" si="21"/>
        <v>2</v>
      </c>
      <c r="J152" s="96">
        <f t="shared" si="22"/>
        <v>0</v>
      </c>
      <c r="K152" s="97">
        <f t="shared" si="20"/>
        <v>0</v>
      </c>
    </row>
    <row r="153" spans="1:11" ht="30" customHeight="1" x14ac:dyDescent="0.25">
      <c r="A153" s="338" t="s">
        <v>876</v>
      </c>
      <c r="B153" s="163" t="s">
        <v>5085</v>
      </c>
      <c r="C153" s="164" t="s">
        <v>4859</v>
      </c>
      <c r="D153" s="314"/>
      <c r="E153" s="166" t="s">
        <v>4404</v>
      </c>
      <c r="F153" s="233">
        <v>1</v>
      </c>
      <c r="G153" s="168" t="s">
        <v>4963</v>
      </c>
      <c r="I153" s="52">
        <f t="shared" si="21"/>
        <v>2</v>
      </c>
      <c r="J153" s="96">
        <f t="shared" si="22"/>
        <v>0</v>
      </c>
      <c r="K153" s="97">
        <f t="shared" si="20"/>
        <v>0</v>
      </c>
    </row>
    <row r="154" spans="1:11" ht="30" customHeight="1" x14ac:dyDescent="0.25">
      <c r="A154" s="338" t="s">
        <v>877</v>
      </c>
      <c r="B154" s="163" t="s">
        <v>5085</v>
      </c>
      <c r="C154" s="164" t="s">
        <v>4162</v>
      </c>
      <c r="D154" s="314"/>
      <c r="E154" s="166" t="s">
        <v>4404</v>
      </c>
      <c r="F154" s="233">
        <v>1</v>
      </c>
      <c r="G154" s="168" t="s">
        <v>4963</v>
      </c>
      <c r="I154" s="52">
        <f t="shared" si="21"/>
        <v>2</v>
      </c>
      <c r="J154" s="96">
        <f t="shared" si="22"/>
        <v>0</v>
      </c>
      <c r="K154" s="97">
        <f t="shared" si="20"/>
        <v>0</v>
      </c>
    </row>
    <row r="155" spans="1:11" ht="30" customHeight="1" x14ac:dyDescent="0.25">
      <c r="A155" s="338" t="s">
        <v>878</v>
      </c>
      <c r="B155" s="163" t="s">
        <v>5085</v>
      </c>
      <c r="C155" s="164" t="s">
        <v>4182</v>
      </c>
      <c r="D155" s="142"/>
      <c r="E155" s="166" t="s">
        <v>4404</v>
      </c>
      <c r="F155" s="233">
        <v>1</v>
      </c>
      <c r="G155" s="168" t="s">
        <v>4963</v>
      </c>
      <c r="I155" s="52">
        <f t="shared" si="21"/>
        <v>2</v>
      </c>
      <c r="J155" s="96">
        <f t="shared" si="22"/>
        <v>0</v>
      </c>
      <c r="K155" s="97">
        <f t="shared" si="20"/>
        <v>0</v>
      </c>
    </row>
    <row r="156" spans="1:11" ht="30" customHeight="1" x14ac:dyDescent="0.25">
      <c r="A156" s="338" t="s">
        <v>879</v>
      </c>
      <c r="B156" s="163" t="s">
        <v>3041</v>
      </c>
      <c r="C156" s="164" t="s">
        <v>2817</v>
      </c>
      <c r="D156" s="142"/>
      <c r="E156" s="166" t="s">
        <v>4405</v>
      </c>
      <c r="F156" s="233">
        <v>1</v>
      </c>
      <c r="G156" s="168" t="s">
        <v>4963</v>
      </c>
      <c r="I156" s="52">
        <f t="shared" si="21"/>
        <v>1</v>
      </c>
      <c r="J156" s="96">
        <f t="shared" si="22"/>
        <v>0</v>
      </c>
      <c r="K156" s="97">
        <f t="shared" si="20"/>
        <v>0</v>
      </c>
    </row>
    <row r="157" spans="1:11" ht="45" customHeight="1" x14ac:dyDescent="0.25">
      <c r="A157" s="338" t="s">
        <v>880</v>
      </c>
      <c r="B157" s="163" t="s">
        <v>3041</v>
      </c>
      <c r="C157" s="164" t="s">
        <v>4264</v>
      </c>
      <c r="D157" s="142"/>
      <c r="E157" s="166" t="s">
        <v>4405</v>
      </c>
      <c r="F157" s="233">
        <v>1</v>
      </c>
      <c r="G157" s="168" t="s">
        <v>4963</v>
      </c>
      <c r="I157" s="52">
        <f t="shared" si="21"/>
        <v>1</v>
      </c>
      <c r="J157" s="96">
        <f t="shared" si="22"/>
        <v>0</v>
      </c>
      <c r="K157" s="97">
        <f t="shared" si="20"/>
        <v>0</v>
      </c>
    </row>
    <row r="158" spans="1:11" ht="30" customHeight="1" x14ac:dyDescent="0.25">
      <c r="A158" s="338" t="s">
        <v>881</v>
      </c>
      <c r="B158" s="163" t="s">
        <v>5085</v>
      </c>
      <c r="C158" s="164" t="s">
        <v>4396</v>
      </c>
      <c r="D158" s="142"/>
      <c r="E158" s="166" t="s">
        <v>4404</v>
      </c>
      <c r="F158" s="233">
        <v>1</v>
      </c>
      <c r="G158" s="168" t="s">
        <v>4963</v>
      </c>
      <c r="I158" s="52">
        <f t="shared" si="21"/>
        <v>2</v>
      </c>
      <c r="J158" s="96">
        <f t="shared" si="22"/>
        <v>0</v>
      </c>
      <c r="K158" s="97">
        <f t="shared" si="20"/>
        <v>0</v>
      </c>
    </row>
    <row r="159" spans="1:11" ht="30" customHeight="1" x14ac:dyDescent="0.25">
      <c r="A159" s="338" t="s">
        <v>882</v>
      </c>
      <c r="B159" s="163" t="s">
        <v>5085</v>
      </c>
      <c r="C159" s="359" t="s">
        <v>4980</v>
      </c>
      <c r="D159" s="170"/>
      <c r="E159" s="166"/>
      <c r="F159" s="233">
        <v>1</v>
      </c>
      <c r="G159" s="168" t="s">
        <v>4963</v>
      </c>
      <c r="I159" s="52">
        <f t="shared" si="21"/>
        <v>2</v>
      </c>
      <c r="J159" s="96">
        <f t="shared" si="22"/>
        <v>0</v>
      </c>
      <c r="K159" s="97">
        <f t="shared" si="20"/>
        <v>0</v>
      </c>
    </row>
    <row r="160" spans="1:11" ht="30" customHeight="1" x14ac:dyDescent="0.25">
      <c r="A160" s="338" t="s">
        <v>883</v>
      </c>
      <c r="B160" s="163" t="s">
        <v>5085</v>
      </c>
      <c r="C160" s="359" t="s">
        <v>4981</v>
      </c>
      <c r="D160" s="170"/>
      <c r="E160" s="166"/>
      <c r="F160" s="233">
        <v>1</v>
      </c>
      <c r="G160" s="168" t="s">
        <v>4963</v>
      </c>
      <c r="I160" s="52">
        <f t="shared" si="21"/>
        <v>2</v>
      </c>
      <c r="J160" s="96">
        <f t="shared" si="22"/>
        <v>0</v>
      </c>
      <c r="K160" s="97">
        <f t="shared" si="20"/>
        <v>0</v>
      </c>
    </row>
    <row r="161" spans="1:11" ht="30" customHeight="1" x14ac:dyDescent="0.25">
      <c r="A161" s="338" t="s">
        <v>884</v>
      </c>
      <c r="B161" s="163" t="s">
        <v>5085</v>
      </c>
      <c r="C161" s="359" t="s">
        <v>4982</v>
      </c>
      <c r="D161" s="170"/>
      <c r="E161" s="166"/>
      <c r="F161" s="233">
        <v>1</v>
      </c>
      <c r="G161" s="168" t="s">
        <v>4963</v>
      </c>
      <c r="I161" s="52">
        <f t="shared" si="21"/>
        <v>2</v>
      </c>
      <c r="J161" s="96">
        <f t="shared" si="22"/>
        <v>0</v>
      </c>
      <c r="K161" s="97">
        <f t="shared" si="20"/>
        <v>0</v>
      </c>
    </row>
    <row r="162" spans="1:11" ht="30" customHeight="1" x14ac:dyDescent="0.25">
      <c r="A162" s="349"/>
      <c r="B162" s="350"/>
      <c r="C162" s="235" t="s">
        <v>2823</v>
      </c>
      <c r="D162" s="188"/>
      <c r="E162" s="175"/>
      <c r="F162" s="194"/>
      <c r="G162" s="331"/>
      <c r="I162" s="52"/>
      <c r="J162" s="96"/>
      <c r="K162" s="97"/>
    </row>
    <row r="163" spans="1:11" ht="30" customHeight="1" x14ac:dyDescent="0.25">
      <c r="A163" s="338" t="s">
        <v>1628</v>
      </c>
      <c r="B163" s="339" t="s">
        <v>5085</v>
      </c>
      <c r="C163" s="223" t="s">
        <v>2818</v>
      </c>
      <c r="D163" s="314"/>
      <c r="E163" s="166" t="s">
        <v>4405</v>
      </c>
      <c r="F163" s="233">
        <v>1</v>
      </c>
      <c r="G163" s="168" t="s">
        <v>4963</v>
      </c>
      <c r="I163" s="52">
        <f t="shared" ref="I163:I177" si="23">IF(NOT(ISBLANK($B163)),VLOOKUP($B163,specdata,2,FALSE),"")</f>
        <v>2</v>
      </c>
      <c r="J163" s="96">
        <f t="shared" ref="J163:J177" si="24">VLOOKUP(G163,AvailabilityData,2,FALSE)</f>
        <v>0</v>
      </c>
      <c r="K163" s="97">
        <f t="shared" si="20"/>
        <v>0</v>
      </c>
    </row>
    <row r="164" spans="1:11" ht="30" customHeight="1" x14ac:dyDescent="0.25">
      <c r="A164" s="338" t="s">
        <v>885</v>
      </c>
      <c r="B164" s="339" t="s">
        <v>5085</v>
      </c>
      <c r="C164" s="183" t="s">
        <v>2819</v>
      </c>
      <c r="D164" s="142"/>
      <c r="E164" s="166" t="s">
        <v>4405</v>
      </c>
      <c r="F164" s="233">
        <v>1</v>
      </c>
      <c r="G164" s="168" t="s">
        <v>4963</v>
      </c>
      <c r="I164" s="52">
        <f t="shared" si="23"/>
        <v>2</v>
      </c>
      <c r="J164" s="96">
        <f t="shared" si="24"/>
        <v>0</v>
      </c>
      <c r="K164" s="97">
        <f t="shared" si="20"/>
        <v>0</v>
      </c>
    </row>
    <row r="165" spans="1:11" ht="30" customHeight="1" x14ac:dyDescent="0.25">
      <c r="A165" s="338" t="s">
        <v>886</v>
      </c>
      <c r="B165" s="339" t="s">
        <v>5085</v>
      </c>
      <c r="C165" s="183" t="s">
        <v>2820</v>
      </c>
      <c r="D165" s="142"/>
      <c r="E165" s="166" t="s">
        <v>4405</v>
      </c>
      <c r="F165" s="233">
        <v>1</v>
      </c>
      <c r="G165" s="168" t="s">
        <v>4963</v>
      </c>
      <c r="I165" s="52">
        <f t="shared" si="23"/>
        <v>2</v>
      </c>
      <c r="J165" s="96">
        <f t="shared" si="24"/>
        <v>0</v>
      </c>
      <c r="K165" s="97">
        <f t="shared" si="20"/>
        <v>0</v>
      </c>
    </row>
    <row r="166" spans="1:11" ht="30" customHeight="1" x14ac:dyDescent="0.25">
      <c r="A166" s="338" t="s">
        <v>887</v>
      </c>
      <c r="B166" s="339" t="s">
        <v>5085</v>
      </c>
      <c r="C166" s="183" t="s">
        <v>2821</v>
      </c>
      <c r="D166" s="142"/>
      <c r="E166" s="166" t="s">
        <v>4405</v>
      </c>
      <c r="F166" s="233">
        <v>1</v>
      </c>
      <c r="G166" s="168" t="s">
        <v>4963</v>
      </c>
      <c r="I166" s="52">
        <f t="shared" si="23"/>
        <v>2</v>
      </c>
      <c r="J166" s="96">
        <f t="shared" si="24"/>
        <v>0</v>
      </c>
      <c r="K166" s="97">
        <f t="shared" si="20"/>
        <v>0</v>
      </c>
    </row>
    <row r="167" spans="1:11" ht="30" customHeight="1" x14ac:dyDescent="0.25">
      <c r="A167" s="338" t="s">
        <v>888</v>
      </c>
      <c r="B167" s="339" t="s">
        <v>5085</v>
      </c>
      <c r="C167" s="183" t="s">
        <v>2822</v>
      </c>
      <c r="D167" s="142"/>
      <c r="E167" s="166" t="s">
        <v>4405</v>
      </c>
      <c r="F167" s="233">
        <v>1</v>
      </c>
      <c r="G167" s="168" t="s">
        <v>4963</v>
      </c>
      <c r="I167" s="52">
        <f t="shared" si="23"/>
        <v>2</v>
      </c>
      <c r="J167" s="96">
        <f t="shared" si="24"/>
        <v>0</v>
      </c>
      <c r="K167" s="97">
        <f t="shared" si="20"/>
        <v>0</v>
      </c>
    </row>
    <row r="168" spans="1:11" ht="30" customHeight="1" x14ac:dyDescent="0.25">
      <c r="A168" s="338" t="s">
        <v>889</v>
      </c>
      <c r="B168" s="339" t="s">
        <v>5085</v>
      </c>
      <c r="C168" s="183" t="s">
        <v>3382</v>
      </c>
      <c r="D168" s="142"/>
      <c r="E168" s="166" t="s">
        <v>4405</v>
      </c>
      <c r="F168" s="233">
        <v>1</v>
      </c>
      <c r="G168" s="168" t="s">
        <v>4963</v>
      </c>
      <c r="I168" s="52">
        <f t="shared" si="23"/>
        <v>2</v>
      </c>
      <c r="J168" s="96">
        <f t="shared" si="24"/>
        <v>0</v>
      </c>
      <c r="K168" s="97">
        <f t="shared" si="20"/>
        <v>0</v>
      </c>
    </row>
    <row r="169" spans="1:11" ht="30" customHeight="1" x14ac:dyDescent="0.25">
      <c r="A169" s="338" t="s">
        <v>890</v>
      </c>
      <c r="B169" s="346" t="s">
        <v>3041</v>
      </c>
      <c r="C169" s="164" t="s">
        <v>2406</v>
      </c>
      <c r="D169" s="142"/>
      <c r="E169" s="166" t="s">
        <v>4405</v>
      </c>
      <c r="F169" s="233">
        <v>1</v>
      </c>
      <c r="G169" s="168" t="s">
        <v>4963</v>
      </c>
      <c r="I169" s="52">
        <f t="shared" si="23"/>
        <v>1</v>
      </c>
      <c r="J169" s="96">
        <f t="shared" si="24"/>
        <v>0</v>
      </c>
      <c r="K169" s="97">
        <f t="shared" si="20"/>
        <v>0</v>
      </c>
    </row>
    <row r="170" spans="1:11" ht="30" customHeight="1" x14ac:dyDescent="0.25">
      <c r="A170" s="338" t="s">
        <v>891</v>
      </c>
      <c r="B170" s="346" t="s">
        <v>5085</v>
      </c>
      <c r="C170" s="164" t="s">
        <v>2407</v>
      </c>
      <c r="D170" s="142"/>
      <c r="E170" s="166" t="s">
        <v>4404</v>
      </c>
      <c r="F170" s="233">
        <v>1</v>
      </c>
      <c r="G170" s="168" t="s">
        <v>4963</v>
      </c>
      <c r="I170" s="52">
        <f t="shared" si="23"/>
        <v>2</v>
      </c>
      <c r="J170" s="96">
        <f t="shared" si="24"/>
        <v>0</v>
      </c>
      <c r="K170" s="97">
        <f t="shared" si="20"/>
        <v>0</v>
      </c>
    </row>
    <row r="171" spans="1:11" ht="30" customHeight="1" x14ac:dyDescent="0.25">
      <c r="A171" s="338" t="s">
        <v>892</v>
      </c>
      <c r="B171" s="346" t="s">
        <v>3041</v>
      </c>
      <c r="C171" s="164" t="s">
        <v>4860</v>
      </c>
      <c r="D171" s="142"/>
      <c r="E171" s="166" t="s">
        <v>4405</v>
      </c>
      <c r="F171" s="233">
        <v>1</v>
      </c>
      <c r="G171" s="168" t="s">
        <v>4963</v>
      </c>
      <c r="I171" s="52">
        <f t="shared" si="23"/>
        <v>1</v>
      </c>
      <c r="J171" s="96">
        <f t="shared" si="24"/>
        <v>0</v>
      </c>
      <c r="K171" s="97">
        <f t="shared" si="20"/>
        <v>0</v>
      </c>
    </row>
    <row r="172" spans="1:11" ht="30" customHeight="1" x14ac:dyDescent="0.25">
      <c r="A172" s="338" t="s">
        <v>893</v>
      </c>
      <c r="B172" s="346" t="s">
        <v>5085</v>
      </c>
      <c r="C172" s="164" t="s">
        <v>2663</v>
      </c>
      <c r="D172" s="142"/>
      <c r="E172" s="166" t="s">
        <v>4404</v>
      </c>
      <c r="F172" s="233">
        <v>1</v>
      </c>
      <c r="G172" s="168" t="s">
        <v>4963</v>
      </c>
      <c r="I172" s="52">
        <f t="shared" si="23"/>
        <v>2</v>
      </c>
      <c r="J172" s="96">
        <f t="shared" si="24"/>
        <v>0</v>
      </c>
      <c r="K172" s="97">
        <f t="shared" si="20"/>
        <v>0</v>
      </c>
    </row>
    <row r="173" spans="1:11" ht="30" customHeight="1" x14ac:dyDescent="0.25">
      <c r="A173" s="338" t="s">
        <v>894</v>
      </c>
      <c r="B173" s="346" t="s">
        <v>5085</v>
      </c>
      <c r="C173" s="164" t="s">
        <v>2664</v>
      </c>
      <c r="D173" s="142"/>
      <c r="E173" s="166" t="s">
        <v>4404</v>
      </c>
      <c r="F173" s="233">
        <v>1</v>
      </c>
      <c r="G173" s="168" t="s">
        <v>4963</v>
      </c>
      <c r="I173" s="52">
        <f t="shared" si="23"/>
        <v>2</v>
      </c>
      <c r="J173" s="96">
        <f t="shared" si="24"/>
        <v>0</v>
      </c>
      <c r="K173" s="97">
        <f t="shared" si="20"/>
        <v>0</v>
      </c>
    </row>
    <row r="174" spans="1:11" ht="30" customHeight="1" x14ac:dyDescent="0.25">
      <c r="A174" s="338" t="s">
        <v>895</v>
      </c>
      <c r="B174" s="346" t="s">
        <v>5085</v>
      </c>
      <c r="C174" s="244" t="s">
        <v>2665</v>
      </c>
      <c r="D174" s="313"/>
      <c r="E174" s="166" t="s">
        <v>4404</v>
      </c>
      <c r="F174" s="233">
        <v>1</v>
      </c>
      <c r="G174" s="168" t="s">
        <v>4963</v>
      </c>
      <c r="I174" s="52">
        <f t="shared" si="23"/>
        <v>2</v>
      </c>
      <c r="J174" s="96">
        <f t="shared" si="24"/>
        <v>0</v>
      </c>
      <c r="K174" s="97">
        <f t="shared" si="20"/>
        <v>0</v>
      </c>
    </row>
    <row r="175" spans="1:11" ht="30" customHeight="1" x14ac:dyDescent="0.25">
      <c r="A175" s="338" t="s">
        <v>896</v>
      </c>
      <c r="B175" s="346" t="s">
        <v>5085</v>
      </c>
      <c r="C175" s="164" t="s">
        <v>4258</v>
      </c>
      <c r="D175" s="142"/>
      <c r="E175" s="171" t="s">
        <v>4404</v>
      </c>
      <c r="F175" s="233">
        <v>1</v>
      </c>
      <c r="G175" s="168" t="s">
        <v>4963</v>
      </c>
      <c r="I175" s="52">
        <f t="shared" si="23"/>
        <v>2</v>
      </c>
      <c r="J175" s="96">
        <f t="shared" si="24"/>
        <v>0</v>
      </c>
      <c r="K175" s="97">
        <f t="shared" si="20"/>
        <v>0</v>
      </c>
    </row>
    <row r="176" spans="1:11" ht="30" customHeight="1" x14ac:dyDescent="0.25">
      <c r="A176" s="338" t="s">
        <v>897</v>
      </c>
      <c r="B176" s="346" t="s">
        <v>5085</v>
      </c>
      <c r="C176" s="164" t="s">
        <v>4259</v>
      </c>
      <c r="D176" s="142"/>
      <c r="E176" s="171" t="s">
        <v>4404</v>
      </c>
      <c r="F176" s="233">
        <v>1</v>
      </c>
      <c r="G176" s="168" t="s">
        <v>4963</v>
      </c>
      <c r="I176" s="52">
        <f t="shared" si="23"/>
        <v>2</v>
      </c>
      <c r="J176" s="96">
        <f t="shared" si="24"/>
        <v>0</v>
      </c>
      <c r="K176" s="97">
        <f t="shared" si="20"/>
        <v>0</v>
      </c>
    </row>
    <row r="177" spans="1:11" ht="30" customHeight="1" x14ac:dyDescent="0.25">
      <c r="A177" s="338" t="s">
        <v>898</v>
      </c>
      <c r="B177" s="346" t="s">
        <v>5085</v>
      </c>
      <c r="C177" s="164" t="s">
        <v>4183</v>
      </c>
      <c r="D177" s="142"/>
      <c r="E177" s="171" t="s">
        <v>4404</v>
      </c>
      <c r="F177" s="233">
        <v>1</v>
      </c>
      <c r="G177" s="168" t="s">
        <v>4963</v>
      </c>
      <c r="I177" s="52">
        <f t="shared" si="23"/>
        <v>2</v>
      </c>
      <c r="J177" s="96">
        <f t="shared" si="24"/>
        <v>0</v>
      </c>
      <c r="K177" s="97">
        <f t="shared" si="20"/>
        <v>0</v>
      </c>
    </row>
    <row r="178" spans="1:11" s="29" customFormat="1" x14ac:dyDescent="0.25">
      <c r="A178" s="172" t="s">
        <v>2419</v>
      </c>
      <c r="B178" s="360"/>
      <c r="C178" s="187"/>
      <c r="D178" s="188"/>
      <c r="E178" s="175"/>
      <c r="F178" s="194"/>
      <c r="G178" s="331"/>
      <c r="H178" s="27"/>
      <c r="I178" s="52"/>
      <c r="J178" s="96"/>
      <c r="K178" s="97"/>
    </row>
    <row r="179" spans="1:11" ht="30" customHeight="1" x14ac:dyDescent="0.25">
      <c r="A179" s="212" t="s">
        <v>899</v>
      </c>
      <c r="B179" s="339" t="s">
        <v>5085</v>
      </c>
      <c r="C179" s="287" t="s">
        <v>2671</v>
      </c>
      <c r="D179" s="314"/>
      <c r="E179" s="166" t="s">
        <v>4405</v>
      </c>
      <c r="F179" s="233">
        <v>1</v>
      </c>
      <c r="G179" s="168" t="s">
        <v>4963</v>
      </c>
      <c r="I179" s="52">
        <f t="shared" ref="I179:I192" si="25">IF(NOT(ISBLANK($B179)),VLOOKUP($B179,specdata,2,FALSE),"")</f>
        <v>2</v>
      </c>
      <c r="J179" s="96">
        <f t="shared" ref="J179:J192" si="26">VLOOKUP(G179,AvailabilityData,2,FALSE)</f>
        <v>0</v>
      </c>
      <c r="K179" s="97">
        <f t="shared" si="20"/>
        <v>0</v>
      </c>
    </row>
    <row r="180" spans="1:11" ht="30" customHeight="1" x14ac:dyDescent="0.25">
      <c r="A180" s="212" t="s">
        <v>900</v>
      </c>
      <c r="B180" s="339" t="s">
        <v>5085</v>
      </c>
      <c r="C180" s="287" t="s">
        <v>2672</v>
      </c>
      <c r="D180" s="314"/>
      <c r="E180" s="166" t="s">
        <v>4405</v>
      </c>
      <c r="F180" s="233">
        <v>1</v>
      </c>
      <c r="G180" s="168" t="s">
        <v>4963</v>
      </c>
      <c r="I180" s="52">
        <f t="shared" si="25"/>
        <v>2</v>
      </c>
      <c r="J180" s="96">
        <f t="shared" si="26"/>
        <v>0</v>
      </c>
      <c r="K180" s="97">
        <f t="shared" si="20"/>
        <v>0</v>
      </c>
    </row>
    <row r="181" spans="1:11" ht="30" customHeight="1" x14ac:dyDescent="0.25">
      <c r="A181" s="212" t="s">
        <v>901</v>
      </c>
      <c r="B181" s="339" t="s">
        <v>5085</v>
      </c>
      <c r="C181" s="169" t="s">
        <v>2490</v>
      </c>
      <c r="D181" s="314"/>
      <c r="E181" s="166" t="s">
        <v>4405</v>
      </c>
      <c r="F181" s="233">
        <v>1</v>
      </c>
      <c r="G181" s="168" t="s">
        <v>4963</v>
      </c>
      <c r="I181" s="52">
        <f t="shared" si="25"/>
        <v>2</v>
      </c>
      <c r="J181" s="96">
        <f t="shared" si="26"/>
        <v>0</v>
      </c>
      <c r="K181" s="97">
        <f t="shared" si="20"/>
        <v>0</v>
      </c>
    </row>
    <row r="182" spans="1:11" ht="30" customHeight="1" x14ac:dyDescent="0.25">
      <c r="A182" s="212" t="s">
        <v>902</v>
      </c>
      <c r="B182" s="260" t="s">
        <v>3041</v>
      </c>
      <c r="C182" s="169" t="s">
        <v>3384</v>
      </c>
      <c r="D182" s="314"/>
      <c r="E182" s="166" t="s">
        <v>4405</v>
      </c>
      <c r="F182" s="233">
        <v>1</v>
      </c>
      <c r="G182" s="168" t="s">
        <v>4963</v>
      </c>
      <c r="I182" s="52">
        <f t="shared" si="25"/>
        <v>1</v>
      </c>
      <c r="J182" s="96">
        <f t="shared" si="26"/>
        <v>0</v>
      </c>
      <c r="K182" s="97">
        <f t="shared" si="20"/>
        <v>0</v>
      </c>
    </row>
    <row r="183" spans="1:11" ht="30" customHeight="1" x14ac:dyDescent="0.25">
      <c r="A183" s="212" t="s">
        <v>903</v>
      </c>
      <c r="B183" s="346" t="s">
        <v>3041</v>
      </c>
      <c r="C183" s="169" t="s">
        <v>2025</v>
      </c>
      <c r="D183" s="314"/>
      <c r="E183" s="166" t="s">
        <v>4405</v>
      </c>
      <c r="F183" s="233">
        <v>1</v>
      </c>
      <c r="G183" s="168" t="s">
        <v>4963</v>
      </c>
      <c r="I183" s="52">
        <f t="shared" si="25"/>
        <v>1</v>
      </c>
      <c r="J183" s="96">
        <f t="shared" si="26"/>
        <v>0</v>
      </c>
      <c r="K183" s="97">
        <f t="shared" si="20"/>
        <v>0</v>
      </c>
    </row>
    <row r="184" spans="1:11" ht="30" customHeight="1" x14ac:dyDescent="0.25">
      <c r="A184" s="212" t="s">
        <v>904</v>
      </c>
      <c r="B184" s="346" t="s">
        <v>3041</v>
      </c>
      <c r="C184" s="164" t="s">
        <v>4861</v>
      </c>
      <c r="D184" s="314"/>
      <c r="E184" s="166" t="s">
        <v>4405</v>
      </c>
      <c r="F184" s="233">
        <v>1</v>
      </c>
      <c r="G184" s="168" t="s">
        <v>4963</v>
      </c>
      <c r="I184" s="52">
        <f t="shared" si="25"/>
        <v>1</v>
      </c>
      <c r="J184" s="96">
        <f t="shared" si="26"/>
        <v>0</v>
      </c>
      <c r="K184" s="97">
        <f t="shared" si="20"/>
        <v>0</v>
      </c>
    </row>
    <row r="185" spans="1:11" ht="30" customHeight="1" x14ac:dyDescent="0.25">
      <c r="A185" s="212" t="s">
        <v>905</v>
      </c>
      <c r="B185" s="346" t="s">
        <v>3041</v>
      </c>
      <c r="C185" s="164" t="s">
        <v>2026</v>
      </c>
      <c r="D185" s="314"/>
      <c r="E185" s="166" t="s">
        <v>4405</v>
      </c>
      <c r="F185" s="233">
        <v>1</v>
      </c>
      <c r="G185" s="168" t="s">
        <v>4963</v>
      </c>
      <c r="I185" s="52">
        <f t="shared" si="25"/>
        <v>1</v>
      </c>
      <c r="J185" s="96">
        <f t="shared" si="26"/>
        <v>0</v>
      </c>
      <c r="K185" s="97">
        <f t="shared" si="20"/>
        <v>0</v>
      </c>
    </row>
    <row r="186" spans="1:11" ht="30" customHeight="1" x14ac:dyDescent="0.25">
      <c r="A186" s="212" t="s">
        <v>906</v>
      </c>
      <c r="B186" s="346" t="s">
        <v>3041</v>
      </c>
      <c r="C186" s="164" t="s">
        <v>2027</v>
      </c>
      <c r="D186" s="314"/>
      <c r="E186" s="166" t="s">
        <v>4405</v>
      </c>
      <c r="F186" s="233">
        <v>1</v>
      </c>
      <c r="G186" s="168" t="s">
        <v>4963</v>
      </c>
      <c r="I186" s="52">
        <f t="shared" si="25"/>
        <v>1</v>
      </c>
      <c r="J186" s="96">
        <f t="shared" si="26"/>
        <v>0</v>
      </c>
      <c r="K186" s="97">
        <f t="shared" si="20"/>
        <v>0</v>
      </c>
    </row>
    <row r="187" spans="1:11" ht="30" customHeight="1" x14ac:dyDescent="0.25">
      <c r="A187" s="212" t="s">
        <v>907</v>
      </c>
      <c r="B187" s="163" t="s">
        <v>3041</v>
      </c>
      <c r="C187" s="164" t="s">
        <v>4036</v>
      </c>
      <c r="D187" s="314"/>
      <c r="E187" s="166" t="s">
        <v>4405</v>
      </c>
      <c r="F187" s="233">
        <v>1</v>
      </c>
      <c r="G187" s="168" t="s">
        <v>4963</v>
      </c>
      <c r="I187" s="52">
        <f t="shared" si="25"/>
        <v>1</v>
      </c>
      <c r="J187" s="96">
        <f t="shared" si="26"/>
        <v>0</v>
      </c>
      <c r="K187" s="97">
        <f t="shared" si="20"/>
        <v>0</v>
      </c>
    </row>
    <row r="188" spans="1:11" ht="30" customHeight="1" x14ac:dyDescent="0.25">
      <c r="A188" s="212" t="s">
        <v>908</v>
      </c>
      <c r="B188" s="163" t="s">
        <v>5085</v>
      </c>
      <c r="C188" s="164" t="s">
        <v>4037</v>
      </c>
      <c r="D188" s="314"/>
      <c r="E188" s="166" t="s">
        <v>4405</v>
      </c>
      <c r="F188" s="233">
        <v>1</v>
      </c>
      <c r="G188" s="168" t="s">
        <v>4963</v>
      </c>
      <c r="I188" s="52">
        <f t="shared" si="25"/>
        <v>2</v>
      </c>
      <c r="J188" s="96">
        <f t="shared" si="26"/>
        <v>0</v>
      </c>
      <c r="K188" s="97">
        <f t="shared" si="20"/>
        <v>0</v>
      </c>
    </row>
    <row r="189" spans="1:11" ht="30" customHeight="1" x14ac:dyDescent="0.25">
      <c r="A189" s="212" t="s">
        <v>909</v>
      </c>
      <c r="B189" s="163" t="s">
        <v>3041</v>
      </c>
      <c r="C189" s="164" t="s">
        <v>4038</v>
      </c>
      <c r="D189" s="314"/>
      <c r="E189" s="166" t="s">
        <v>4405</v>
      </c>
      <c r="F189" s="233">
        <v>1</v>
      </c>
      <c r="G189" s="168" t="s">
        <v>4963</v>
      </c>
      <c r="I189" s="52">
        <f t="shared" si="25"/>
        <v>1</v>
      </c>
      <c r="J189" s="96">
        <f t="shared" si="26"/>
        <v>0</v>
      </c>
      <c r="K189" s="97">
        <f t="shared" si="20"/>
        <v>0</v>
      </c>
    </row>
    <row r="190" spans="1:11" ht="30" customHeight="1" x14ac:dyDescent="0.25">
      <c r="A190" s="212" t="s">
        <v>910</v>
      </c>
      <c r="B190" s="163" t="s">
        <v>3041</v>
      </c>
      <c r="C190" s="164" t="s">
        <v>4039</v>
      </c>
      <c r="D190" s="314"/>
      <c r="E190" s="166" t="s">
        <v>4405</v>
      </c>
      <c r="F190" s="233">
        <v>1</v>
      </c>
      <c r="G190" s="168" t="s">
        <v>4963</v>
      </c>
      <c r="I190" s="52">
        <f t="shared" si="25"/>
        <v>1</v>
      </c>
      <c r="J190" s="96">
        <f t="shared" si="26"/>
        <v>0</v>
      </c>
      <c r="K190" s="97">
        <f t="shared" si="20"/>
        <v>0</v>
      </c>
    </row>
    <row r="191" spans="1:11" ht="30" customHeight="1" x14ac:dyDescent="0.25">
      <c r="A191" s="212" t="s">
        <v>911</v>
      </c>
      <c r="B191" s="163" t="s">
        <v>3041</v>
      </c>
      <c r="C191" s="164" t="s">
        <v>4040</v>
      </c>
      <c r="D191" s="314"/>
      <c r="E191" s="166" t="s">
        <v>4405</v>
      </c>
      <c r="F191" s="233">
        <v>1</v>
      </c>
      <c r="G191" s="168" t="s">
        <v>4963</v>
      </c>
      <c r="I191" s="52">
        <f t="shared" si="25"/>
        <v>1</v>
      </c>
      <c r="J191" s="96">
        <f t="shared" si="26"/>
        <v>0</v>
      </c>
      <c r="K191" s="97">
        <f t="shared" si="20"/>
        <v>0</v>
      </c>
    </row>
    <row r="192" spans="1:11" ht="30" customHeight="1" x14ac:dyDescent="0.25">
      <c r="A192" s="212" t="s">
        <v>912</v>
      </c>
      <c r="B192" s="163" t="s">
        <v>3041</v>
      </c>
      <c r="C192" s="244" t="s">
        <v>3383</v>
      </c>
      <c r="D192" s="314"/>
      <c r="E192" s="166" t="s">
        <v>4405</v>
      </c>
      <c r="F192" s="233">
        <v>1</v>
      </c>
      <c r="G192" s="168" t="s">
        <v>4963</v>
      </c>
      <c r="I192" s="52">
        <f t="shared" si="25"/>
        <v>1</v>
      </c>
      <c r="J192" s="96">
        <f t="shared" si="26"/>
        <v>0</v>
      </c>
      <c r="K192" s="97">
        <f t="shared" si="20"/>
        <v>0</v>
      </c>
    </row>
    <row r="193" spans="1:11" s="29" customFormat="1" x14ac:dyDescent="0.25">
      <c r="A193" s="361" t="s">
        <v>2408</v>
      </c>
      <c r="B193" s="362"/>
      <c r="C193" s="363"/>
      <c r="D193" s="181"/>
      <c r="E193" s="175"/>
      <c r="F193" s="182"/>
      <c r="G193" s="480"/>
      <c r="H193" s="27"/>
      <c r="I193" s="52"/>
      <c r="J193" s="96"/>
      <c r="K193" s="97"/>
    </row>
    <row r="194" spans="1:11" s="29" customFormat="1" ht="50.25" customHeight="1" x14ac:dyDescent="0.25">
      <c r="A194" s="349"/>
      <c r="B194" s="350"/>
      <c r="C194" s="235" t="s">
        <v>3871</v>
      </c>
      <c r="D194" s="286"/>
      <c r="E194" s="175"/>
      <c r="F194" s="194"/>
      <c r="G194" s="331"/>
      <c r="H194" s="27"/>
      <c r="I194" s="52"/>
      <c r="J194" s="96"/>
      <c r="K194" s="97"/>
    </row>
    <row r="195" spans="1:11" ht="30" customHeight="1" x14ac:dyDescent="0.25">
      <c r="A195" s="338" t="s">
        <v>913</v>
      </c>
      <c r="B195" s="339" t="s">
        <v>5085</v>
      </c>
      <c r="C195" s="223" t="s">
        <v>275</v>
      </c>
      <c r="D195" s="314"/>
      <c r="E195" s="166" t="s">
        <v>4404</v>
      </c>
      <c r="F195" s="233">
        <v>1</v>
      </c>
      <c r="G195" s="168" t="s">
        <v>4963</v>
      </c>
      <c r="I195" s="52">
        <f t="shared" ref="I195:I207" si="27">IF(NOT(ISBLANK($B195)),VLOOKUP($B195,specdata,2,FALSE),"")</f>
        <v>2</v>
      </c>
      <c r="J195" s="96">
        <f t="shared" ref="J195:J207" si="28">VLOOKUP(G195,AvailabilityData,2,FALSE)</f>
        <v>0</v>
      </c>
      <c r="K195" s="97">
        <f t="shared" si="20"/>
        <v>0</v>
      </c>
    </row>
    <row r="196" spans="1:11" ht="30" customHeight="1" x14ac:dyDescent="0.25">
      <c r="A196" s="338" t="s">
        <v>914</v>
      </c>
      <c r="B196" s="339" t="s">
        <v>5085</v>
      </c>
      <c r="C196" s="183" t="s">
        <v>276</v>
      </c>
      <c r="D196" s="142"/>
      <c r="E196" s="166" t="s">
        <v>4404</v>
      </c>
      <c r="F196" s="233">
        <v>1</v>
      </c>
      <c r="G196" s="168" t="s">
        <v>4963</v>
      </c>
      <c r="I196" s="52">
        <f t="shared" si="27"/>
        <v>2</v>
      </c>
      <c r="J196" s="96">
        <f t="shared" si="28"/>
        <v>0</v>
      </c>
      <c r="K196" s="97">
        <f t="shared" si="20"/>
        <v>0</v>
      </c>
    </row>
    <row r="197" spans="1:11" ht="30" customHeight="1" x14ac:dyDescent="0.25">
      <c r="A197" s="338" t="s">
        <v>915</v>
      </c>
      <c r="B197" s="339" t="s">
        <v>5085</v>
      </c>
      <c r="C197" s="183" t="s">
        <v>277</v>
      </c>
      <c r="D197" s="142"/>
      <c r="E197" s="166" t="s">
        <v>4404</v>
      </c>
      <c r="F197" s="233">
        <v>1</v>
      </c>
      <c r="G197" s="168" t="s">
        <v>4963</v>
      </c>
      <c r="I197" s="52">
        <f t="shared" si="27"/>
        <v>2</v>
      </c>
      <c r="J197" s="96">
        <f t="shared" si="28"/>
        <v>0</v>
      </c>
      <c r="K197" s="97">
        <f t="shared" si="20"/>
        <v>0</v>
      </c>
    </row>
    <row r="198" spans="1:11" ht="30" customHeight="1" x14ac:dyDescent="0.25">
      <c r="A198" s="338" t="s">
        <v>916</v>
      </c>
      <c r="B198" s="339" t="s">
        <v>5085</v>
      </c>
      <c r="C198" s="183" t="s">
        <v>278</v>
      </c>
      <c r="D198" s="142"/>
      <c r="E198" s="166" t="s">
        <v>4404</v>
      </c>
      <c r="F198" s="233">
        <v>1</v>
      </c>
      <c r="G198" s="168" t="s">
        <v>4963</v>
      </c>
      <c r="I198" s="52">
        <f t="shared" si="27"/>
        <v>2</v>
      </c>
      <c r="J198" s="96">
        <f t="shared" si="28"/>
        <v>0</v>
      </c>
      <c r="K198" s="97">
        <f t="shared" ref="K198:K261" si="29">I198*J198</f>
        <v>0</v>
      </c>
    </row>
    <row r="199" spans="1:11" ht="30" customHeight="1" x14ac:dyDescent="0.25">
      <c r="A199" s="338" t="s">
        <v>917</v>
      </c>
      <c r="B199" s="339" t="s">
        <v>5085</v>
      </c>
      <c r="C199" s="183" t="s">
        <v>279</v>
      </c>
      <c r="D199" s="142"/>
      <c r="E199" s="166" t="s">
        <v>4404</v>
      </c>
      <c r="F199" s="233">
        <v>1</v>
      </c>
      <c r="G199" s="168" t="s">
        <v>4963</v>
      </c>
      <c r="I199" s="52">
        <f t="shared" si="27"/>
        <v>2</v>
      </c>
      <c r="J199" s="96">
        <f t="shared" si="28"/>
        <v>0</v>
      </c>
      <c r="K199" s="97">
        <f t="shared" si="29"/>
        <v>0</v>
      </c>
    </row>
    <row r="200" spans="1:11" ht="30" customHeight="1" x14ac:dyDescent="0.25">
      <c r="A200" s="338" t="s">
        <v>918</v>
      </c>
      <c r="B200" s="339" t="s">
        <v>5085</v>
      </c>
      <c r="C200" s="183" t="s">
        <v>280</v>
      </c>
      <c r="D200" s="364"/>
      <c r="E200" s="166" t="s">
        <v>4404</v>
      </c>
      <c r="F200" s="233">
        <v>1</v>
      </c>
      <c r="G200" s="168" t="s">
        <v>4963</v>
      </c>
      <c r="I200" s="52">
        <f t="shared" si="27"/>
        <v>2</v>
      </c>
      <c r="J200" s="96">
        <f t="shared" si="28"/>
        <v>0</v>
      </c>
      <c r="K200" s="97">
        <f t="shared" si="29"/>
        <v>0</v>
      </c>
    </row>
    <row r="201" spans="1:11" ht="30" customHeight="1" x14ac:dyDescent="0.25">
      <c r="A201" s="338" t="s">
        <v>919</v>
      </c>
      <c r="B201" s="339" t="s">
        <v>5085</v>
      </c>
      <c r="C201" s="183" t="s">
        <v>488</v>
      </c>
      <c r="D201" s="142"/>
      <c r="E201" s="166" t="s">
        <v>4404</v>
      </c>
      <c r="F201" s="233">
        <v>1</v>
      </c>
      <c r="G201" s="168" t="s">
        <v>4963</v>
      </c>
      <c r="I201" s="52">
        <f t="shared" si="27"/>
        <v>2</v>
      </c>
      <c r="J201" s="96">
        <f t="shared" si="28"/>
        <v>0</v>
      </c>
      <c r="K201" s="97">
        <f t="shared" si="29"/>
        <v>0</v>
      </c>
    </row>
    <row r="202" spans="1:11" ht="30" customHeight="1" x14ac:dyDescent="0.25">
      <c r="A202" s="338" t="s">
        <v>920</v>
      </c>
      <c r="B202" s="339" t="s">
        <v>5085</v>
      </c>
      <c r="C202" s="183" t="s">
        <v>489</v>
      </c>
      <c r="D202" s="142"/>
      <c r="E202" s="166" t="s">
        <v>4404</v>
      </c>
      <c r="F202" s="233">
        <v>1</v>
      </c>
      <c r="G202" s="168" t="s">
        <v>4963</v>
      </c>
      <c r="I202" s="52">
        <f t="shared" si="27"/>
        <v>2</v>
      </c>
      <c r="J202" s="96">
        <f t="shared" si="28"/>
        <v>0</v>
      </c>
      <c r="K202" s="97">
        <f t="shared" si="29"/>
        <v>0</v>
      </c>
    </row>
    <row r="203" spans="1:11" ht="30" customHeight="1" x14ac:dyDescent="0.25">
      <c r="A203" s="338" t="s">
        <v>921</v>
      </c>
      <c r="B203" s="339" t="s">
        <v>5085</v>
      </c>
      <c r="C203" s="183" t="s">
        <v>281</v>
      </c>
      <c r="D203" s="177"/>
      <c r="E203" s="166" t="s">
        <v>4404</v>
      </c>
      <c r="F203" s="233">
        <v>1</v>
      </c>
      <c r="G203" s="168" t="s">
        <v>4963</v>
      </c>
      <c r="I203" s="52">
        <f t="shared" si="27"/>
        <v>2</v>
      </c>
      <c r="J203" s="96">
        <f t="shared" si="28"/>
        <v>0</v>
      </c>
      <c r="K203" s="97">
        <f t="shared" si="29"/>
        <v>0</v>
      </c>
    </row>
    <row r="204" spans="1:11" ht="30" customHeight="1" x14ac:dyDescent="0.25">
      <c r="A204" s="338" t="s">
        <v>922</v>
      </c>
      <c r="B204" s="339" t="s">
        <v>5085</v>
      </c>
      <c r="C204" s="365" t="s">
        <v>739</v>
      </c>
      <c r="D204" s="366"/>
      <c r="E204" s="166" t="s">
        <v>4404</v>
      </c>
      <c r="F204" s="233">
        <v>1</v>
      </c>
      <c r="G204" s="168" t="s">
        <v>4963</v>
      </c>
      <c r="I204" s="52">
        <f t="shared" si="27"/>
        <v>2</v>
      </c>
      <c r="J204" s="96">
        <f t="shared" si="28"/>
        <v>0</v>
      </c>
      <c r="K204" s="97">
        <f t="shared" si="29"/>
        <v>0</v>
      </c>
    </row>
    <row r="205" spans="1:11" ht="30" customHeight="1" x14ac:dyDescent="0.25">
      <c r="A205" s="338" t="s">
        <v>923</v>
      </c>
      <c r="B205" s="339" t="s">
        <v>5085</v>
      </c>
      <c r="C205" s="365" t="s">
        <v>740</v>
      </c>
      <c r="D205" s="366"/>
      <c r="E205" s="166" t="s">
        <v>4404</v>
      </c>
      <c r="F205" s="233">
        <v>1</v>
      </c>
      <c r="G205" s="168" t="s">
        <v>4963</v>
      </c>
      <c r="I205" s="52">
        <f t="shared" si="27"/>
        <v>2</v>
      </c>
      <c r="J205" s="96">
        <f t="shared" si="28"/>
        <v>0</v>
      </c>
      <c r="K205" s="97">
        <f t="shared" si="29"/>
        <v>0</v>
      </c>
    </row>
    <row r="206" spans="1:11" ht="30" customHeight="1" x14ac:dyDescent="0.25">
      <c r="A206" s="338" t="s">
        <v>924</v>
      </c>
      <c r="B206" s="339" t="s">
        <v>5085</v>
      </c>
      <c r="C206" s="365" t="s">
        <v>737</v>
      </c>
      <c r="D206" s="366"/>
      <c r="E206" s="166" t="s">
        <v>4404</v>
      </c>
      <c r="F206" s="233">
        <v>1</v>
      </c>
      <c r="G206" s="168" t="s">
        <v>4963</v>
      </c>
      <c r="I206" s="52">
        <f t="shared" si="27"/>
        <v>2</v>
      </c>
      <c r="J206" s="96">
        <f t="shared" si="28"/>
        <v>0</v>
      </c>
      <c r="K206" s="97">
        <f t="shared" si="29"/>
        <v>0</v>
      </c>
    </row>
    <row r="207" spans="1:11" ht="30" customHeight="1" x14ac:dyDescent="0.25">
      <c r="A207" s="338" t="s">
        <v>925</v>
      </c>
      <c r="B207" s="339" t="s">
        <v>5085</v>
      </c>
      <c r="C207" s="238" t="s">
        <v>490</v>
      </c>
      <c r="D207" s="313"/>
      <c r="E207" s="166" t="s">
        <v>4404</v>
      </c>
      <c r="F207" s="233">
        <v>1</v>
      </c>
      <c r="G207" s="168" t="s">
        <v>4963</v>
      </c>
      <c r="I207" s="52">
        <f t="shared" si="27"/>
        <v>2</v>
      </c>
      <c r="J207" s="96">
        <f t="shared" si="28"/>
        <v>0</v>
      </c>
      <c r="K207" s="97">
        <f t="shared" si="29"/>
        <v>0</v>
      </c>
    </row>
    <row r="208" spans="1:11" s="29" customFormat="1" ht="25.5" x14ac:dyDescent="0.25">
      <c r="A208" s="349"/>
      <c r="B208" s="350"/>
      <c r="C208" s="235" t="s">
        <v>3186</v>
      </c>
      <c r="D208" s="188"/>
      <c r="E208" s="175"/>
      <c r="F208" s="194"/>
      <c r="G208" s="331"/>
      <c r="H208" s="27"/>
      <c r="I208" s="52"/>
      <c r="J208" s="96"/>
      <c r="K208" s="97"/>
    </row>
    <row r="209" spans="1:11" ht="30" customHeight="1" x14ac:dyDescent="0.25">
      <c r="A209" s="338" t="s">
        <v>926</v>
      </c>
      <c r="B209" s="339" t="s">
        <v>5085</v>
      </c>
      <c r="C209" s="223" t="s">
        <v>491</v>
      </c>
      <c r="D209" s="315"/>
      <c r="E209" s="166" t="s">
        <v>4404</v>
      </c>
      <c r="F209" s="233">
        <v>1</v>
      </c>
      <c r="G209" s="168" t="s">
        <v>4963</v>
      </c>
      <c r="I209" s="52">
        <f t="shared" ref="I209:I216" si="30">IF(NOT(ISBLANK($B209)),VLOOKUP($B209,specdata,2,FALSE),"")</f>
        <v>2</v>
      </c>
      <c r="J209" s="96">
        <f t="shared" ref="J209:J216" si="31">VLOOKUP(G209,AvailabilityData,2,FALSE)</f>
        <v>0</v>
      </c>
      <c r="K209" s="97">
        <f t="shared" si="29"/>
        <v>0</v>
      </c>
    </row>
    <row r="210" spans="1:11" ht="30" customHeight="1" x14ac:dyDescent="0.25">
      <c r="A210" s="338" t="s">
        <v>927</v>
      </c>
      <c r="B210" s="339" t="s">
        <v>5085</v>
      </c>
      <c r="C210" s="183" t="s">
        <v>738</v>
      </c>
      <c r="D210" s="315"/>
      <c r="E210" s="166" t="s">
        <v>4404</v>
      </c>
      <c r="F210" s="233">
        <v>1</v>
      </c>
      <c r="G210" s="168" t="s">
        <v>4963</v>
      </c>
      <c r="I210" s="52">
        <f t="shared" si="30"/>
        <v>2</v>
      </c>
      <c r="J210" s="96">
        <f t="shared" si="31"/>
        <v>0</v>
      </c>
      <c r="K210" s="97">
        <f t="shared" si="29"/>
        <v>0</v>
      </c>
    </row>
    <row r="211" spans="1:11" ht="30" customHeight="1" x14ac:dyDescent="0.25">
      <c r="A211" s="338" t="s">
        <v>928</v>
      </c>
      <c r="B211" s="339" t="s">
        <v>5085</v>
      </c>
      <c r="C211" s="183" t="s">
        <v>492</v>
      </c>
      <c r="D211" s="315"/>
      <c r="E211" s="166" t="s">
        <v>4404</v>
      </c>
      <c r="F211" s="233">
        <v>1</v>
      </c>
      <c r="G211" s="168" t="s">
        <v>4963</v>
      </c>
      <c r="I211" s="52">
        <f t="shared" si="30"/>
        <v>2</v>
      </c>
      <c r="J211" s="96">
        <f t="shared" si="31"/>
        <v>0</v>
      </c>
      <c r="K211" s="97">
        <f t="shared" si="29"/>
        <v>0</v>
      </c>
    </row>
    <row r="212" spans="1:11" ht="30" customHeight="1" x14ac:dyDescent="0.25">
      <c r="A212" s="338" t="s">
        <v>929</v>
      </c>
      <c r="B212" s="339" t="s">
        <v>5085</v>
      </c>
      <c r="C212" s="183" t="s">
        <v>493</v>
      </c>
      <c r="D212" s="315"/>
      <c r="E212" s="166" t="s">
        <v>4404</v>
      </c>
      <c r="F212" s="233">
        <v>1</v>
      </c>
      <c r="G212" s="168" t="s">
        <v>4963</v>
      </c>
      <c r="I212" s="52">
        <f t="shared" si="30"/>
        <v>2</v>
      </c>
      <c r="J212" s="96">
        <f t="shared" si="31"/>
        <v>0</v>
      </c>
      <c r="K212" s="97">
        <f t="shared" si="29"/>
        <v>0</v>
      </c>
    </row>
    <row r="213" spans="1:11" ht="30" customHeight="1" x14ac:dyDescent="0.25">
      <c r="A213" s="338" t="s">
        <v>930</v>
      </c>
      <c r="B213" s="339" t="s">
        <v>5085</v>
      </c>
      <c r="C213" s="183" t="s">
        <v>3184</v>
      </c>
      <c r="D213" s="315"/>
      <c r="E213" s="166" t="s">
        <v>4404</v>
      </c>
      <c r="F213" s="233">
        <v>1</v>
      </c>
      <c r="G213" s="168" t="s">
        <v>4963</v>
      </c>
      <c r="I213" s="52">
        <f t="shared" si="30"/>
        <v>2</v>
      </c>
      <c r="J213" s="96">
        <f t="shared" si="31"/>
        <v>0</v>
      </c>
      <c r="K213" s="97">
        <f t="shared" si="29"/>
        <v>0</v>
      </c>
    </row>
    <row r="214" spans="1:11" ht="30" customHeight="1" x14ac:dyDescent="0.25">
      <c r="A214" s="338" t="s">
        <v>931</v>
      </c>
      <c r="B214" s="339" t="s">
        <v>5085</v>
      </c>
      <c r="C214" s="183" t="s">
        <v>3185</v>
      </c>
      <c r="D214" s="315"/>
      <c r="E214" s="166" t="s">
        <v>4404</v>
      </c>
      <c r="F214" s="233">
        <v>1</v>
      </c>
      <c r="G214" s="168" t="s">
        <v>4963</v>
      </c>
      <c r="I214" s="52">
        <f t="shared" si="30"/>
        <v>2</v>
      </c>
      <c r="J214" s="96">
        <f t="shared" si="31"/>
        <v>0</v>
      </c>
      <c r="K214" s="97">
        <f t="shared" si="29"/>
        <v>0</v>
      </c>
    </row>
    <row r="215" spans="1:11" ht="30" customHeight="1" x14ac:dyDescent="0.25">
      <c r="A215" s="338" t="s">
        <v>932</v>
      </c>
      <c r="B215" s="339" t="s">
        <v>5085</v>
      </c>
      <c r="C215" s="183" t="s">
        <v>3187</v>
      </c>
      <c r="D215" s="315"/>
      <c r="E215" s="166" t="s">
        <v>4404</v>
      </c>
      <c r="F215" s="233">
        <v>1</v>
      </c>
      <c r="G215" s="168" t="s">
        <v>4963</v>
      </c>
      <c r="I215" s="52">
        <f t="shared" si="30"/>
        <v>2</v>
      </c>
      <c r="J215" s="96">
        <f t="shared" si="31"/>
        <v>0</v>
      </c>
      <c r="K215" s="97">
        <f t="shared" si="29"/>
        <v>0</v>
      </c>
    </row>
    <row r="216" spans="1:11" ht="30" customHeight="1" x14ac:dyDescent="0.25">
      <c r="A216" s="338" t="s">
        <v>933</v>
      </c>
      <c r="B216" s="339" t="s">
        <v>5085</v>
      </c>
      <c r="C216" s="238" t="s">
        <v>3188</v>
      </c>
      <c r="D216" s="368"/>
      <c r="E216" s="166" t="s">
        <v>4404</v>
      </c>
      <c r="F216" s="233">
        <v>1</v>
      </c>
      <c r="G216" s="168" t="s">
        <v>4963</v>
      </c>
      <c r="I216" s="52">
        <f t="shared" si="30"/>
        <v>2</v>
      </c>
      <c r="J216" s="96">
        <f t="shared" si="31"/>
        <v>0</v>
      </c>
      <c r="K216" s="97">
        <f t="shared" si="29"/>
        <v>0</v>
      </c>
    </row>
    <row r="217" spans="1:11" s="29" customFormat="1" x14ac:dyDescent="0.25">
      <c r="A217" s="196" t="s">
        <v>2420</v>
      </c>
      <c r="B217" s="193"/>
      <c r="C217" s="193"/>
      <c r="D217" s="174"/>
      <c r="E217" s="175"/>
      <c r="F217" s="194"/>
      <c r="G217" s="331"/>
      <c r="H217" s="27"/>
      <c r="I217" s="52"/>
      <c r="J217" s="96"/>
      <c r="K217" s="97"/>
    </row>
    <row r="218" spans="1:11" ht="30" customHeight="1" x14ac:dyDescent="0.25">
      <c r="A218" s="338" t="s">
        <v>934</v>
      </c>
      <c r="B218" s="339" t="s">
        <v>5085</v>
      </c>
      <c r="C218" s="367" t="s">
        <v>1740</v>
      </c>
      <c r="D218" s="314"/>
      <c r="E218" s="166" t="s">
        <v>4404</v>
      </c>
      <c r="F218" s="262">
        <v>1</v>
      </c>
      <c r="G218" s="168" t="s">
        <v>4963</v>
      </c>
      <c r="I218" s="52">
        <f>IF(NOT(ISBLANK($B218)),VLOOKUP($B218,specdata,2,FALSE),"")</f>
        <v>2</v>
      </c>
      <c r="J218" s="96">
        <f>VLOOKUP(G218,AvailabilityData,2,FALSE)</f>
        <v>0</v>
      </c>
      <c r="K218" s="97">
        <f t="shared" si="29"/>
        <v>0</v>
      </c>
    </row>
    <row r="219" spans="1:11" ht="30" customHeight="1" x14ac:dyDescent="0.25">
      <c r="A219" s="338" t="s">
        <v>935</v>
      </c>
      <c r="B219" s="339" t="s">
        <v>5085</v>
      </c>
      <c r="C219" s="169" t="s">
        <v>2019</v>
      </c>
      <c r="D219" s="142"/>
      <c r="E219" s="166" t="s">
        <v>4404</v>
      </c>
      <c r="F219" s="233">
        <v>1</v>
      </c>
      <c r="G219" s="168" t="s">
        <v>4963</v>
      </c>
      <c r="I219" s="52">
        <f>IF(NOT(ISBLANK($B219)),VLOOKUP($B219,specdata,2,FALSE),"")</f>
        <v>2</v>
      </c>
      <c r="J219" s="96">
        <f>VLOOKUP(G219,AvailabilityData,2,FALSE)</f>
        <v>0</v>
      </c>
      <c r="K219" s="97">
        <f t="shared" si="29"/>
        <v>0</v>
      </c>
    </row>
    <row r="220" spans="1:11" ht="25.5" x14ac:dyDescent="0.25">
      <c r="A220" s="338" t="s">
        <v>936</v>
      </c>
      <c r="B220" s="339" t="s">
        <v>5085</v>
      </c>
      <c r="C220" s="169" t="s">
        <v>3385</v>
      </c>
      <c r="D220" s="313"/>
      <c r="E220" s="166" t="s">
        <v>4404</v>
      </c>
      <c r="F220" s="233">
        <v>1</v>
      </c>
      <c r="G220" s="168" t="s">
        <v>4963</v>
      </c>
      <c r="I220" s="52">
        <f>IF(NOT(ISBLANK($B220)),VLOOKUP($B220,specdata,2,FALSE),"")</f>
        <v>2</v>
      </c>
      <c r="J220" s="96">
        <f>VLOOKUP(G220,AvailabilityData,2,FALSE)</f>
        <v>0</v>
      </c>
      <c r="K220" s="97">
        <f t="shared" si="29"/>
        <v>0</v>
      </c>
    </row>
    <row r="221" spans="1:11" ht="30" customHeight="1" x14ac:dyDescent="0.25">
      <c r="A221" s="338" t="s">
        <v>937</v>
      </c>
      <c r="B221" s="339" t="s">
        <v>5085</v>
      </c>
      <c r="C221" s="208" t="s">
        <v>3390</v>
      </c>
      <c r="D221" s="483"/>
      <c r="E221" s="326" t="s">
        <v>4404</v>
      </c>
      <c r="F221" s="327">
        <v>1</v>
      </c>
      <c r="G221" s="482" t="s">
        <v>4963</v>
      </c>
      <c r="I221" s="52">
        <f>IF(NOT(ISBLANK($B221)),VLOOKUP($B221,specdata,2,FALSE),"")</f>
        <v>2</v>
      </c>
      <c r="J221" s="96">
        <f>VLOOKUP(G221,AvailabilityData,2,FALSE)</f>
        <v>0</v>
      </c>
      <c r="K221" s="97">
        <f t="shared" si="29"/>
        <v>0</v>
      </c>
    </row>
    <row r="222" spans="1:11" x14ac:dyDescent="0.25">
      <c r="A222" s="196" t="s">
        <v>2726</v>
      </c>
      <c r="B222" s="369"/>
      <c r="C222" s="369"/>
      <c r="D222" s="484"/>
      <c r="E222" s="175"/>
      <c r="F222" s="194"/>
      <c r="G222" s="331"/>
      <c r="I222" s="52"/>
      <c r="J222" s="96"/>
      <c r="K222" s="97"/>
    </row>
    <row r="223" spans="1:11" ht="30" customHeight="1" x14ac:dyDescent="0.25">
      <c r="A223" s="338" t="s">
        <v>938</v>
      </c>
      <c r="B223" s="260" t="s">
        <v>5085</v>
      </c>
      <c r="C223" s="223" t="s">
        <v>554</v>
      </c>
      <c r="D223" s="314"/>
      <c r="E223" s="261" t="s">
        <v>4404</v>
      </c>
      <c r="F223" s="262">
        <v>1</v>
      </c>
      <c r="G223" s="263" t="s">
        <v>4963</v>
      </c>
      <c r="I223" s="52">
        <f t="shared" ref="I223:I233" si="32">IF(NOT(ISBLANK($B223)),VLOOKUP($B223,specdata,2,FALSE),"")</f>
        <v>2</v>
      </c>
      <c r="J223" s="96">
        <f t="shared" ref="J223:J233" si="33">VLOOKUP(G223,AvailabilityData,2,FALSE)</f>
        <v>0</v>
      </c>
      <c r="K223" s="97">
        <f t="shared" si="29"/>
        <v>0</v>
      </c>
    </row>
    <row r="224" spans="1:11" ht="30" customHeight="1" x14ac:dyDescent="0.25">
      <c r="A224" s="338" t="s">
        <v>939</v>
      </c>
      <c r="B224" s="260" t="s">
        <v>5085</v>
      </c>
      <c r="C224" s="183" t="s">
        <v>2727</v>
      </c>
      <c r="D224" s="142"/>
      <c r="E224" s="166" t="s">
        <v>4404</v>
      </c>
      <c r="F224" s="233">
        <v>1</v>
      </c>
      <c r="G224" s="168" t="s">
        <v>4963</v>
      </c>
      <c r="I224" s="52">
        <f t="shared" si="32"/>
        <v>2</v>
      </c>
      <c r="J224" s="96">
        <f t="shared" si="33"/>
        <v>0</v>
      </c>
      <c r="K224" s="97">
        <f t="shared" si="29"/>
        <v>0</v>
      </c>
    </row>
    <row r="225" spans="1:11" ht="30" customHeight="1" x14ac:dyDescent="0.25">
      <c r="A225" s="338" t="s">
        <v>940</v>
      </c>
      <c r="B225" s="163" t="s">
        <v>3041</v>
      </c>
      <c r="C225" s="183" t="s">
        <v>2602</v>
      </c>
      <c r="D225" s="142"/>
      <c r="E225" s="166" t="s">
        <v>4404</v>
      </c>
      <c r="F225" s="233">
        <v>1</v>
      </c>
      <c r="G225" s="168" t="s">
        <v>4963</v>
      </c>
      <c r="I225" s="52">
        <f t="shared" si="32"/>
        <v>1</v>
      </c>
      <c r="J225" s="96">
        <f t="shared" si="33"/>
        <v>0</v>
      </c>
      <c r="K225" s="97">
        <f t="shared" si="29"/>
        <v>0</v>
      </c>
    </row>
    <row r="226" spans="1:11" ht="30" customHeight="1" x14ac:dyDescent="0.25">
      <c r="A226" s="338" t="s">
        <v>941</v>
      </c>
      <c r="B226" s="163" t="s">
        <v>5085</v>
      </c>
      <c r="C226" s="169" t="s">
        <v>4042</v>
      </c>
      <c r="D226" s="142"/>
      <c r="E226" s="166" t="s">
        <v>4404</v>
      </c>
      <c r="F226" s="233">
        <v>1</v>
      </c>
      <c r="G226" s="168" t="s">
        <v>4963</v>
      </c>
      <c r="I226" s="52">
        <f t="shared" si="32"/>
        <v>2</v>
      </c>
      <c r="J226" s="96">
        <f t="shared" si="33"/>
        <v>0</v>
      </c>
      <c r="K226" s="97">
        <f t="shared" si="29"/>
        <v>0</v>
      </c>
    </row>
    <row r="227" spans="1:11" ht="45" customHeight="1" x14ac:dyDescent="0.25">
      <c r="A227" s="338" t="s">
        <v>942</v>
      </c>
      <c r="B227" s="163" t="s">
        <v>5085</v>
      </c>
      <c r="C227" s="169" t="s">
        <v>4041</v>
      </c>
      <c r="D227" s="142"/>
      <c r="E227" s="166" t="s">
        <v>4404</v>
      </c>
      <c r="F227" s="233">
        <v>1</v>
      </c>
      <c r="G227" s="168" t="s">
        <v>4963</v>
      </c>
      <c r="I227" s="52">
        <f t="shared" si="32"/>
        <v>2</v>
      </c>
      <c r="J227" s="96">
        <f t="shared" si="33"/>
        <v>0</v>
      </c>
      <c r="K227" s="97">
        <f t="shared" si="29"/>
        <v>0</v>
      </c>
    </row>
    <row r="228" spans="1:11" ht="45" customHeight="1" x14ac:dyDescent="0.25">
      <c r="A228" s="338" t="s">
        <v>947</v>
      </c>
      <c r="B228" s="163" t="s">
        <v>3041</v>
      </c>
      <c r="C228" s="169" t="s">
        <v>3387</v>
      </c>
      <c r="D228" s="142"/>
      <c r="E228" s="166" t="s">
        <v>4405</v>
      </c>
      <c r="F228" s="233">
        <v>1</v>
      </c>
      <c r="G228" s="168" t="s">
        <v>4963</v>
      </c>
      <c r="I228" s="52">
        <f t="shared" si="32"/>
        <v>1</v>
      </c>
      <c r="J228" s="96">
        <f t="shared" si="33"/>
        <v>0</v>
      </c>
      <c r="K228" s="97">
        <f t="shared" si="29"/>
        <v>0</v>
      </c>
    </row>
    <row r="229" spans="1:11" ht="45" customHeight="1" x14ac:dyDescent="0.25">
      <c r="A229" s="338" t="s">
        <v>948</v>
      </c>
      <c r="B229" s="163" t="s">
        <v>3041</v>
      </c>
      <c r="C229" s="169" t="s">
        <v>3389</v>
      </c>
      <c r="D229" s="142"/>
      <c r="E229" s="166" t="s">
        <v>4405</v>
      </c>
      <c r="F229" s="233">
        <v>1</v>
      </c>
      <c r="G229" s="168" t="s">
        <v>4963</v>
      </c>
      <c r="I229" s="52">
        <f t="shared" si="32"/>
        <v>1</v>
      </c>
      <c r="J229" s="96">
        <f t="shared" si="33"/>
        <v>0</v>
      </c>
      <c r="K229" s="97">
        <f t="shared" si="29"/>
        <v>0</v>
      </c>
    </row>
    <row r="230" spans="1:11" ht="45" customHeight="1" x14ac:dyDescent="0.25">
      <c r="A230" s="338" t="s">
        <v>949</v>
      </c>
      <c r="B230" s="163" t="s">
        <v>3041</v>
      </c>
      <c r="C230" s="169" t="s">
        <v>3388</v>
      </c>
      <c r="D230" s="142"/>
      <c r="E230" s="166" t="s">
        <v>4405</v>
      </c>
      <c r="F230" s="233">
        <v>1</v>
      </c>
      <c r="G230" s="168" t="s">
        <v>4963</v>
      </c>
      <c r="I230" s="52">
        <f t="shared" si="32"/>
        <v>1</v>
      </c>
      <c r="J230" s="96">
        <f t="shared" si="33"/>
        <v>0</v>
      </c>
      <c r="K230" s="97">
        <f t="shared" si="29"/>
        <v>0</v>
      </c>
    </row>
    <row r="231" spans="1:11" ht="44.25" customHeight="1" x14ac:dyDescent="0.25">
      <c r="A231" s="338" t="s">
        <v>950</v>
      </c>
      <c r="B231" s="163" t="s">
        <v>3041</v>
      </c>
      <c r="C231" s="169" t="s">
        <v>2794</v>
      </c>
      <c r="D231" s="177"/>
      <c r="E231" s="166" t="s">
        <v>4405</v>
      </c>
      <c r="F231" s="233">
        <v>1</v>
      </c>
      <c r="G231" s="168" t="s">
        <v>4963</v>
      </c>
      <c r="I231" s="52">
        <f t="shared" si="32"/>
        <v>1</v>
      </c>
      <c r="J231" s="96">
        <f t="shared" si="33"/>
        <v>0</v>
      </c>
      <c r="K231" s="97">
        <f t="shared" si="29"/>
        <v>0</v>
      </c>
    </row>
    <row r="232" spans="1:11" ht="44.25" customHeight="1" x14ac:dyDescent="0.25">
      <c r="A232" s="338" t="s">
        <v>951</v>
      </c>
      <c r="B232" s="163" t="s">
        <v>3041</v>
      </c>
      <c r="C232" s="169" t="s">
        <v>3070</v>
      </c>
      <c r="D232" s="347"/>
      <c r="E232" s="166" t="s">
        <v>4405</v>
      </c>
      <c r="F232" s="233">
        <v>1</v>
      </c>
      <c r="G232" s="168" t="s">
        <v>4963</v>
      </c>
      <c r="I232" s="52">
        <f t="shared" si="32"/>
        <v>1</v>
      </c>
      <c r="J232" s="96">
        <f t="shared" si="33"/>
        <v>0</v>
      </c>
      <c r="K232" s="97">
        <f t="shared" si="29"/>
        <v>0</v>
      </c>
    </row>
    <row r="233" spans="1:11" ht="44.25" customHeight="1" x14ac:dyDescent="0.25">
      <c r="A233" s="338" t="s">
        <v>952</v>
      </c>
      <c r="B233" s="308" t="s">
        <v>3041</v>
      </c>
      <c r="C233" s="208" t="s">
        <v>3386</v>
      </c>
      <c r="D233" s="381"/>
      <c r="E233" s="326" t="s">
        <v>4405</v>
      </c>
      <c r="F233" s="327">
        <v>1</v>
      </c>
      <c r="G233" s="482" t="s">
        <v>4963</v>
      </c>
      <c r="I233" s="52">
        <f t="shared" si="32"/>
        <v>1</v>
      </c>
      <c r="J233" s="96">
        <f t="shared" si="33"/>
        <v>0</v>
      </c>
      <c r="K233" s="97">
        <f t="shared" si="29"/>
        <v>0</v>
      </c>
    </row>
    <row r="234" spans="1:11" s="29" customFormat="1" x14ac:dyDescent="0.25">
      <c r="A234" s="172" t="s">
        <v>2421</v>
      </c>
      <c r="B234" s="187"/>
      <c r="C234" s="187"/>
      <c r="D234" s="286"/>
      <c r="E234" s="175"/>
      <c r="F234" s="194"/>
      <c r="G234" s="331"/>
      <c r="H234" s="27"/>
      <c r="I234" s="52"/>
      <c r="J234" s="96"/>
      <c r="K234" s="97"/>
    </row>
    <row r="235" spans="1:11" ht="30" customHeight="1" x14ac:dyDescent="0.25">
      <c r="A235" s="338" t="s">
        <v>953</v>
      </c>
      <c r="B235" s="339" t="s">
        <v>5085</v>
      </c>
      <c r="C235" s="340" t="s">
        <v>2028</v>
      </c>
      <c r="D235" s="242"/>
      <c r="E235" s="261" t="s">
        <v>4404</v>
      </c>
      <c r="F235" s="262">
        <v>1</v>
      </c>
      <c r="G235" s="263" t="s">
        <v>4963</v>
      </c>
      <c r="I235" s="52">
        <f t="shared" ref="I235:I258" si="34">IF(NOT(ISBLANK($B235)),VLOOKUP($B235,specdata,2,FALSE),"")</f>
        <v>2</v>
      </c>
      <c r="J235" s="96">
        <f t="shared" ref="J235:J258" si="35">VLOOKUP(G235,AvailabilityData,2,FALSE)</f>
        <v>0</v>
      </c>
      <c r="K235" s="97">
        <f t="shared" si="29"/>
        <v>0</v>
      </c>
    </row>
    <row r="236" spans="1:11" ht="30" customHeight="1" x14ac:dyDescent="0.25">
      <c r="A236" s="338" t="s">
        <v>954</v>
      </c>
      <c r="B236" s="339" t="s">
        <v>5085</v>
      </c>
      <c r="C236" s="247" t="s">
        <v>2029</v>
      </c>
      <c r="D236" s="206"/>
      <c r="E236" s="166" t="s">
        <v>4404</v>
      </c>
      <c r="F236" s="233">
        <v>1</v>
      </c>
      <c r="G236" s="168" t="s">
        <v>4963</v>
      </c>
      <c r="I236" s="52">
        <f t="shared" si="34"/>
        <v>2</v>
      </c>
      <c r="J236" s="96">
        <f t="shared" si="35"/>
        <v>0</v>
      </c>
      <c r="K236" s="97">
        <f t="shared" si="29"/>
        <v>0</v>
      </c>
    </row>
    <row r="237" spans="1:11" ht="30" customHeight="1" x14ac:dyDescent="0.25">
      <c r="A237" s="338" t="s">
        <v>1519</v>
      </c>
      <c r="B237" s="339" t="s">
        <v>5085</v>
      </c>
      <c r="C237" s="247" t="s">
        <v>2030</v>
      </c>
      <c r="D237" s="206"/>
      <c r="E237" s="166" t="s">
        <v>4404</v>
      </c>
      <c r="F237" s="233">
        <v>1</v>
      </c>
      <c r="G237" s="168" t="s">
        <v>4963</v>
      </c>
      <c r="I237" s="52">
        <f t="shared" si="34"/>
        <v>2</v>
      </c>
      <c r="J237" s="96">
        <f t="shared" si="35"/>
        <v>0</v>
      </c>
      <c r="K237" s="97">
        <f t="shared" si="29"/>
        <v>0</v>
      </c>
    </row>
    <row r="238" spans="1:11" ht="30" customHeight="1" x14ac:dyDescent="0.25">
      <c r="A238" s="338" t="s">
        <v>955</v>
      </c>
      <c r="B238" s="339" t="s">
        <v>5085</v>
      </c>
      <c r="C238" s="247" t="s">
        <v>2033</v>
      </c>
      <c r="D238" s="165"/>
      <c r="E238" s="166" t="s">
        <v>4404</v>
      </c>
      <c r="F238" s="233">
        <v>1</v>
      </c>
      <c r="G238" s="168" t="s">
        <v>4963</v>
      </c>
      <c r="I238" s="52">
        <f t="shared" si="34"/>
        <v>2</v>
      </c>
      <c r="J238" s="96">
        <f t="shared" si="35"/>
        <v>0</v>
      </c>
      <c r="K238" s="97">
        <f t="shared" si="29"/>
        <v>0</v>
      </c>
    </row>
    <row r="239" spans="1:11" ht="30" customHeight="1" x14ac:dyDescent="0.25">
      <c r="A239" s="338" t="s">
        <v>956</v>
      </c>
      <c r="B239" s="339" t="s">
        <v>5085</v>
      </c>
      <c r="C239" s="247" t="s">
        <v>2673</v>
      </c>
      <c r="D239" s="165"/>
      <c r="E239" s="166" t="s">
        <v>4404</v>
      </c>
      <c r="F239" s="233">
        <v>1</v>
      </c>
      <c r="G239" s="168" t="s">
        <v>4963</v>
      </c>
      <c r="I239" s="52">
        <f t="shared" si="34"/>
        <v>2</v>
      </c>
      <c r="J239" s="96">
        <f t="shared" si="35"/>
        <v>0</v>
      </c>
      <c r="K239" s="97">
        <f t="shared" si="29"/>
        <v>0</v>
      </c>
    </row>
    <row r="240" spans="1:11" ht="30" customHeight="1" x14ac:dyDescent="0.25">
      <c r="A240" s="338" t="s">
        <v>1520</v>
      </c>
      <c r="B240" s="339" t="s">
        <v>5085</v>
      </c>
      <c r="C240" s="247" t="s">
        <v>2728</v>
      </c>
      <c r="D240" s="165"/>
      <c r="E240" s="166" t="s">
        <v>4404</v>
      </c>
      <c r="F240" s="233">
        <v>1</v>
      </c>
      <c r="G240" s="168" t="s">
        <v>4963</v>
      </c>
      <c r="I240" s="52">
        <f t="shared" si="34"/>
        <v>2</v>
      </c>
      <c r="J240" s="96">
        <f t="shared" si="35"/>
        <v>0</v>
      </c>
      <c r="K240" s="97">
        <f t="shared" si="29"/>
        <v>0</v>
      </c>
    </row>
    <row r="241" spans="1:11" ht="30" customHeight="1" x14ac:dyDescent="0.25">
      <c r="A241" s="338" t="s">
        <v>1521</v>
      </c>
      <c r="B241" s="339" t="s">
        <v>5085</v>
      </c>
      <c r="C241" s="247" t="s">
        <v>2729</v>
      </c>
      <c r="D241" s="165"/>
      <c r="E241" s="166" t="s">
        <v>4404</v>
      </c>
      <c r="F241" s="233">
        <v>1</v>
      </c>
      <c r="G241" s="168" t="s">
        <v>4963</v>
      </c>
      <c r="I241" s="52">
        <f t="shared" si="34"/>
        <v>2</v>
      </c>
      <c r="J241" s="96">
        <f t="shared" si="35"/>
        <v>0</v>
      </c>
      <c r="K241" s="97">
        <f t="shared" si="29"/>
        <v>0</v>
      </c>
    </row>
    <row r="242" spans="1:11" ht="30" customHeight="1" x14ac:dyDescent="0.25">
      <c r="A242" s="338" t="s">
        <v>1522</v>
      </c>
      <c r="B242" s="339" t="s">
        <v>5085</v>
      </c>
      <c r="C242" s="247" t="s">
        <v>3391</v>
      </c>
      <c r="D242" s="165"/>
      <c r="E242" s="166" t="s">
        <v>4405</v>
      </c>
      <c r="F242" s="233">
        <v>1</v>
      </c>
      <c r="G242" s="168" t="s">
        <v>4963</v>
      </c>
      <c r="I242" s="52">
        <f t="shared" si="34"/>
        <v>2</v>
      </c>
      <c r="J242" s="96">
        <f t="shared" si="35"/>
        <v>0</v>
      </c>
      <c r="K242" s="97">
        <f t="shared" si="29"/>
        <v>0</v>
      </c>
    </row>
    <row r="243" spans="1:11" ht="30" customHeight="1" x14ac:dyDescent="0.25">
      <c r="A243" s="338" t="s">
        <v>1523</v>
      </c>
      <c r="B243" s="339" t="s">
        <v>5085</v>
      </c>
      <c r="C243" s="247" t="s">
        <v>2674</v>
      </c>
      <c r="D243" s="165"/>
      <c r="E243" s="166" t="s">
        <v>4405</v>
      </c>
      <c r="F243" s="233">
        <v>1</v>
      </c>
      <c r="G243" s="168" t="s">
        <v>4963</v>
      </c>
      <c r="I243" s="52">
        <f t="shared" si="34"/>
        <v>2</v>
      </c>
      <c r="J243" s="96">
        <f t="shared" si="35"/>
        <v>0</v>
      </c>
      <c r="K243" s="97">
        <f t="shared" si="29"/>
        <v>0</v>
      </c>
    </row>
    <row r="244" spans="1:11" ht="30" customHeight="1" x14ac:dyDescent="0.25">
      <c r="A244" s="338" t="s">
        <v>1524</v>
      </c>
      <c r="B244" s="339" t="s">
        <v>5085</v>
      </c>
      <c r="C244" s="247" t="s">
        <v>2675</v>
      </c>
      <c r="D244" s="165"/>
      <c r="E244" s="166" t="s">
        <v>4405</v>
      </c>
      <c r="F244" s="233">
        <v>1</v>
      </c>
      <c r="G244" s="168" t="s">
        <v>4963</v>
      </c>
      <c r="I244" s="52">
        <f t="shared" si="34"/>
        <v>2</v>
      </c>
      <c r="J244" s="96">
        <f t="shared" si="35"/>
        <v>0</v>
      </c>
      <c r="K244" s="97">
        <f t="shared" si="29"/>
        <v>0</v>
      </c>
    </row>
    <row r="245" spans="1:11" ht="30" customHeight="1" x14ac:dyDescent="0.25">
      <c r="A245" s="338" t="s">
        <v>957</v>
      </c>
      <c r="B245" s="339" t="s">
        <v>5085</v>
      </c>
      <c r="C245" s="247" t="s">
        <v>2676</v>
      </c>
      <c r="D245" s="165"/>
      <c r="E245" s="166" t="s">
        <v>4404</v>
      </c>
      <c r="F245" s="233">
        <v>1</v>
      </c>
      <c r="G245" s="168" t="s">
        <v>4963</v>
      </c>
      <c r="I245" s="52">
        <f t="shared" si="34"/>
        <v>2</v>
      </c>
      <c r="J245" s="96">
        <f t="shared" si="35"/>
        <v>0</v>
      </c>
      <c r="K245" s="97">
        <f t="shared" si="29"/>
        <v>0</v>
      </c>
    </row>
    <row r="246" spans="1:11" ht="30" customHeight="1" x14ac:dyDescent="0.25">
      <c r="A246" s="338" t="s">
        <v>958</v>
      </c>
      <c r="B246" s="339" t="s">
        <v>5085</v>
      </c>
      <c r="C246" s="247" t="s">
        <v>2031</v>
      </c>
      <c r="D246" s="165"/>
      <c r="E246" s="166" t="s">
        <v>4404</v>
      </c>
      <c r="F246" s="233">
        <v>1</v>
      </c>
      <c r="G246" s="168" t="s">
        <v>4963</v>
      </c>
      <c r="I246" s="52">
        <f t="shared" si="34"/>
        <v>2</v>
      </c>
      <c r="J246" s="96">
        <f t="shared" si="35"/>
        <v>0</v>
      </c>
      <c r="K246" s="97">
        <f t="shared" si="29"/>
        <v>0</v>
      </c>
    </row>
    <row r="247" spans="1:11" ht="30" customHeight="1" x14ac:dyDescent="0.25">
      <c r="A247" s="338" t="s">
        <v>959</v>
      </c>
      <c r="B247" s="339" t="s">
        <v>5085</v>
      </c>
      <c r="C247" s="247" t="s">
        <v>2463</v>
      </c>
      <c r="D247" s="165"/>
      <c r="E247" s="166" t="s">
        <v>4404</v>
      </c>
      <c r="F247" s="233">
        <v>1</v>
      </c>
      <c r="G247" s="168" t="s">
        <v>4963</v>
      </c>
      <c r="I247" s="52">
        <f t="shared" si="34"/>
        <v>2</v>
      </c>
      <c r="J247" s="96">
        <f t="shared" si="35"/>
        <v>0</v>
      </c>
      <c r="K247" s="97">
        <f t="shared" si="29"/>
        <v>0</v>
      </c>
    </row>
    <row r="248" spans="1:11" ht="30" customHeight="1" x14ac:dyDescent="0.25">
      <c r="A248" s="338" t="s">
        <v>960</v>
      </c>
      <c r="B248" s="339" t="s">
        <v>5085</v>
      </c>
      <c r="C248" s="247" t="s">
        <v>2465</v>
      </c>
      <c r="D248" s="165"/>
      <c r="E248" s="166" t="s">
        <v>4404</v>
      </c>
      <c r="F248" s="233">
        <v>1</v>
      </c>
      <c r="G248" s="168" t="s">
        <v>4963</v>
      </c>
      <c r="I248" s="52">
        <f t="shared" si="34"/>
        <v>2</v>
      </c>
      <c r="J248" s="96">
        <f t="shared" si="35"/>
        <v>0</v>
      </c>
      <c r="K248" s="97">
        <f t="shared" si="29"/>
        <v>0</v>
      </c>
    </row>
    <row r="249" spans="1:11" ht="30" customHeight="1" x14ac:dyDescent="0.25">
      <c r="A249" s="338" t="s">
        <v>961</v>
      </c>
      <c r="B249" s="339" t="s">
        <v>5085</v>
      </c>
      <c r="C249" s="247" t="s">
        <v>2466</v>
      </c>
      <c r="D249" s="165"/>
      <c r="E249" s="166" t="s">
        <v>4404</v>
      </c>
      <c r="F249" s="233">
        <v>1</v>
      </c>
      <c r="G249" s="168" t="s">
        <v>4963</v>
      </c>
      <c r="I249" s="52">
        <f t="shared" si="34"/>
        <v>2</v>
      </c>
      <c r="J249" s="96">
        <f t="shared" si="35"/>
        <v>0</v>
      </c>
      <c r="K249" s="97">
        <f t="shared" si="29"/>
        <v>0</v>
      </c>
    </row>
    <row r="250" spans="1:11" ht="30" customHeight="1" x14ac:dyDescent="0.25">
      <c r="A250" s="338" t="s">
        <v>962</v>
      </c>
      <c r="B250" s="339" t="s">
        <v>5085</v>
      </c>
      <c r="C250" s="247" t="s">
        <v>2464</v>
      </c>
      <c r="D250" s="165"/>
      <c r="E250" s="166" t="s">
        <v>4404</v>
      </c>
      <c r="F250" s="233">
        <v>1</v>
      </c>
      <c r="G250" s="168" t="s">
        <v>4963</v>
      </c>
      <c r="I250" s="52">
        <f t="shared" si="34"/>
        <v>2</v>
      </c>
      <c r="J250" s="96">
        <f t="shared" si="35"/>
        <v>0</v>
      </c>
      <c r="K250" s="97">
        <f t="shared" si="29"/>
        <v>0</v>
      </c>
    </row>
    <row r="251" spans="1:11" ht="30" customHeight="1" x14ac:dyDescent="0.25">
      <c r="A251" s="338" t="s">
        <v>963</v>
      </c>
      <c r="B251" s="339" t="s">
        <v>5085</v>
      </c>
      <c r="C251" s="247" t="s">
        <v>3189</v>
      </c>
      <c r="D251" s="165"/>
      <c r="E251" s="166" t="s">
        <v>4405</v>
      </c>
      <c r="F251" s="233">
        <v>1</v>
      </c>
      <c r="G251" s="168" t="s">
        <v>4963</v>
      </c>
      <c r="I251" s="52">
        <f t="shared" si="34"/>
        <v>2</v>
      </c>
      <c r="J251" s="96">
        <f t="shared" si="35"/>
        <v>0</v>
      </c>
      <c r="K251" s="97">
        <f t="shared" si="29"/>
        <v>0</v>
      </c>
    </row>
    <row r="252" spans="1:11" ht="30" customHeight="1" x14ac:dyDescent="0.25">
      <c r="A252" s="338" t="s">
        <v>964</v>
      </c>
      <c r="B252" s="339" t="s">
        <v>5085</v>
      </c>
      <c r="C252" s="247" t="s">
        <v>3072</v>
      </c>
      <c r="D252" s="165"/>
      <c r="E252" s="166" t="s">
        <v>4404</v>
      </c>
      <c r="F252" s="233">
        <v>1</v>
      </c>
      <c r="G252" s="168" t="s">
        <v>4963</v>
      </c>
      <c r="I252" s="52">
        <f t="shared" si="34"/>
        <v>2</v>
      </c>
      <c r="J252" s="96">
        <f t="shared" si="35"/>
        <v>0</v>
      </c>
      <c r="K252" s="97">
        <f t="shared" si="29"/>
        <v>0</v>
      </c>
    </row>
    <row r="253" spans="1:11" ht="30" customHeight="1" x14ac:dyDescent="0.25">
      <c r="A253" s="338" t="s">
        <v>1525</v>
      </c>
      <c r="B253" s="339" t="s">
        <v>5085</v>
      </c>
      <c r="C253" s="247" t="s">
        <v>3071</v>
      </c>
      <c r="D253" s="165"/>
      <c r="E253" s="166" t="s">
        <v>4404</v>
      </c>
      <c r="F253" s="233">
        <v>1</v>
      </c>
      <c r="G253" s="168" t="s">
        <v>4963</v>
      </c>
      <c r="I253" s="52">
        <f t="shared" si="34"/>
        <v>2</v>
      </c>
      <c r="J253" s="96">
        <f t="shared" si="35"/>
        <v>0</v>
      </c>
      <c r="K253" s="97">
        <f t="shared" si="29"/>
        <v>0</v>
      </c>
    </row>
    <row r="254" spans="1:11" ht="30" customHeight="1" x14ac:dyDescent="0.25">
      <c r="A254" s="338" t="s">
        <v>1526</v>
      </c>
      <c r="B254" s="339" t="s">
        <v>5085</v>
      </c>
      <c r="C254" s="247" t="s">
        <v>2032</v>
      </c>
      <c r="D254" s="142"/>
      <c r="E254" s="166" t="s">
        <v>4405</v>
      </c>
      <c r="F254" s="233">
        <v>1</v>
      </c>
      <c r="G254" s="168" t="s">
        <v>4963</v>
      </c>
      <c r="I254" s="52">
        <f t="shared" si="34"/>
        <v>2</v>
      </c>
      <c r="J254" s="96">
        <f t="shared" si="35"/>
        <v>0</v>
      </c>
      <c r="K254" s="97">
        <f t="shared" si="29"/>
        <v>0</v>
      </c>
    </row>
    <row r="255" spans="1:11" ht="30" customHeight="1" x14ac:dyDescent="0.25">
      <c r="A255" s="338" t="s">
        <v>1527</v>
      </c>
      <c r="B255" s="339" t="s">
        <v>5085</v>
      </c>
      <c r="C255" s="164" t="s">
        <v>3392</v>
      </c>
      <c r="D255" s="142"/>
      <c r="E255" s="166" t="s">
        <v>4405</v>
      </c>
      <c r="F255" s="233">
        <v>1</v>
      </c>
      <c r="G255" s="168" t="s">
        <v>4963</v>
      </c>
      <c r="I255" s="52">
        <f t="shared" si="34"/>
        <v>2</v>
      </c>
      <c r="J255" s="96">
        <f t="shared" si="35"/>
        <v>0</v>
      </c>
      <c r="K255" s="97">
        <f t="shared" si="29"/>
        <v>0</v>
      </c>
    </row>
    <row r="256" spans="1:11" ht="30" customHeight="1" x14ac:dyDescent="0.25">
      <c r="A256" s="338" t="s">
        <v>1528</v>
      </c>
      <c r="B256" s="339" t="s">
        <v>5085</v>
      </c>
      <c r="C256" s="164" t="s">
        <v>2034</v>
      </c>
      <c r="D256" s="142"/>
      <c r="E256" s="166" t="s">
        <v>4405</v>
      </c>
      <c r="F256" s="233">
        <v>1</v>
      </c>
      <c r="G256" s="168" t="s">
        <v>4963</v>
      </c>
      <c r="I256" s="52">
        <f t="shared" si="34"/>
        <v>2</v>
      </c>
      <c r="J256" s="96">
        <f t="shared" si="35"/>
        <v>0</v>
      </c>
      <c r="K256" s="97">
        <f t="shared" si="29"/>
        <v>0</v>
      </c>
    </row>
    <row r="257" spans="1:11" ht="30" customHeight="1" x14ac:dyDescent="0.25">
      <c r="A257" s="338" t="s">
        <v>1529</v>
      </c>
      <c r="B257" s="339" t="s">
        <v>5085</v>
      </c>
      <c r="C257" s="164" t="s">
        <v>3393</v>
      </c>
      <c r="D257" s="313"/>
      <c r="E257" s="166" t="s">
        <v>4405</v>
      </c>
      <c r="F257" s="233">
        <v>1</v>
      </c>
      <c r="G257" s="168" t="s">
        <v>4963</v>
      </c>
      <c r="I257" s="52">
        <f t="shared" si="34"/>
        <v>2</v>
      </c>
      <c r="J257" s="96">
        <f t="shared" si="35"/>
        <v>0</v>
      </c>
      <c r="K257" s="97">
        <f t="shared" si="29"/>
        <v>0</v>
      </c>
    </row>
    <row r="258" spans="1:11" ht="30" customHeight="1" x14ac:dyDescent="0.25">
      <c r="A258" s="338" t="s">
        <v>965</v>
      </c>
      <c r="B258" s="339" t="s">
        <v>5085</v>
      </c>
      <c r="C258" s="244" t="s">
        <v>3394</v>
      </c>
      <c r="D258" s="381"/>
      <c r="E258" s="326" t="s">
        <v>4405</v>
      </c>
      <c r="F258" s="327">
        <v>1</v>
      </c>
      <c r="G258" s="482" t="s">
        <v>4963</v>
      </c>
      <c r="I258" s="52">
        <f t="shared" si="34"/>
        <v>2</v>
      </c>
      <c r="J258" s="96">
        <f t="shared" si="35"/>
        <v>0</v>
      </c>
      <c r="K258" s="97">
        <f t="shared" si="29"/>
        <v>0</v>
      </c>
    </row>
    <row r="259" spans="1:11" s="29" customFormat="1" x14ac:dyDescent="0.25">
      <c r="A259" s="172" t="s">
        <v>2422</v>
      </c>
      <c r="B259" s="187"/>
      <c r="C259" s="187"/>
      <c r="D259" s="286"/>
      <c r="E259" s="328"/>
      <c r="F259" s="194"/>
      <c r="G259" s="331"/>
      <c r="H259" s="27"/>
      <c r="I259" s="52"/>
      <c r="J259" s="96"/>
      <c r="K259" s="97"/>
    </row>
    <row r="260" spans="1:11" ht="30" customHeight="1" x14ac:dyDescent="0.25">
      <c r="A260" s="338" t="s">
        <v>966</v>
      </c>
      <c r="B260" s="260" t="s">
        <v>5085</v>
      </c>
      <c r="C260" s="340" t="s">
        <v>3073</v>
      </c>
      <c r="D260" s="242"/>
      <c r="E260" s="261" t="s">
        <v>4404</v>
      </c>
      <c r="F260" s="262">
        <v>1</v>
      </c>
      <c r="G260" s="263" t="s">
        <v>4963</v>
      </c>
      <c r="I260" s="52">
        <f t="shared" ref="I260:I279" si="36">IF(NOT(ISBLANK($B260)),VLOOKUP($B260,specdata,2,FALSE),"")</f>
        <v>2</v>
      </c>
      <c r="J260" s="96">
        <f t="shared" ref="J260:J279" si="37">VLOOKUP(G260,AvailabilityData,2,FALSE)</f>
        <v>0</v>
      </c>
      <c r="K260" s="97">
        <f t="shared" si="29"/>
        <v>0</v>
      </c>
    </row>
    <row r="261" spans="1:11" ht="30" customHeight="1" x14ac:dyDescent="0.25">
      <c r="A261" s="338" t="s">
        <v>967</v>
      </c>
      <c r="B261" s="260" t="s">
        <v>5085</v>
      </c>
      <c r="C261" s="340" t="s">
        <v>3402</v>
      </c>
      <c r="D261" s="141"/>
      <c r="E261" s="166" t="s">
        <v>4404</v>
      </c>
      <c r="F261" s="233">
        <v>1</v>
      </c>
      <c r="G261" s="168" t="s">
        <v>4963</v>
      </c>
      <c r="I261" s="52">
        <f t="shared" si="36"/>
        <v>2</v>
      </c>
      <c r="J261" s="96">
        <f t="shared" si="37"/>
        <v>0</v>
      </c>
      <c r="K261" s="97">
        <f t="shared" si="29"/>
        <v>0</v>
      </c>
    </row>
    <row r="262" spans="1:11" ht="30" customHeight="1" x14ac:dyDescent="0.25">
      <c r="A262" s="338" t="s">
        <v>968</v>
      </c>
      <c r="B262" s="260" t="s">
        <v>5085</v>
      </c>
      <c r="C262" s="340" t="s">
        <v>3401</v>
      </c>
      <c r="D262" s="165"/>
      <c r="E262" s="166" t="s">
        <v>4405</v>
      </c>
      <c r="F262" s="233">
        <v>1</v>
      </c>
      <c r="G262" s="168" t="s">
        <v>4963</v>
      </c>
      <c r="I262" s="52">
        <f t="shared" si="36"/>
        <v>2</v>
      </c>
      <c r="J262" s="96">
        <f t="shared" si="37"/>
        <v>0</v>
      </c>
      <c r="K262" s="97">
        <f t="shared" ref="K262:K325" si="38">I262*J262</f>
        <v>0</v>
      </c>
    </row>
    <row r="263" spans="1:11" ht="30" customHeight="1" x14ac:dyDescent="0.25">
      <c r="A263" s="338" t="s">
        <v>1435</v>
      </c>
      <c r="B263" s="260" t="s">
        <v>5085</v>
      </c>
      <c r="C263" s="247" t="s">
        <v>3395</v>
      </c>
      <c r="D263" s="165"/>
      <c r="E263" s="166" t="s">
        <v>4405</v>
      </c>
      <c r="F263" s="233">
        <v>1</v>
      </c>
      <c r="G263" s="168" t="s">
        <v>4963</v>
      </c>
      <c r="I263" s="52">
        <f t="shared" si="36"/>
        <v>2</v>
      </c>
      <c r="J263" s="96">
        <f t="shared" si="37"/>
        <v>0</v>
      </c>
      <c r="K263" s="97">
        <f t="shared" si="38"/>
        <v>0</v>
      </c>
    </row>
    <row r="264" spans="1:11" ht="30" customHeight="1" x14ac:dyDescent="0.25">
      <c r="A264" s="338" t="s">
        <v>969</v>
      </c>
      <c r="B264" s="260" t="s">
        <v>5085</v>
      </c>
      <c r="C264" s="247" t="s">
        <v>3396</v>
      </c>
      <c r="D264" s="165"/>
      <c r="E264" s="166" t="s">
        <v>4405</v>
      </c>
      <c r="F264" s="233">
        <v>1</v>
      </c>
      <c r="G264" s="168" t="s">
        <v>4963</v>
      </c>
      <c r="I264" s="52">
        <f t="shared" si="36"/>
        <v>2</v>
      </c>
      <c r="J264" s="96">
        <f t="shared" si="37"/>
        <v>0</v>
      </c>
      <c r="K264" s="97">
        <f t="shared" si="38"/>
        <v>0</v>
      </c>
    </row>
    <row r="265" spans="1:11" ht="30" customHeight="1" x14ac:dyDescent="0.25">
      <c r="A265" s="338" t="s">
        <v>970</v>
      </c>
      <c r="B265" s="260" t="s">
        <v>5085</v>
      </c>
      <c r="C265" s="247" t="s">
        <v>2404</v>
      </c>
      <c r="D265" s="165"/>
      <c r="E265" s="166" t="s">
        <v>4405</v>
      </c>
      <c r="F265" s="233">
        <v>1</v>
      </c>
      <c r="G265" s="168" t="s">
        <v>4963</v>
      </c>
      <c r="I265" s="52">
        <f t="shared" si="36"/>
        <v>2</v>
      </c>
      <c r="J265" s="96">
        <f t="shared" si="37"/>
        <v>0</v>
      </c>
      <c r="K265" s="97">
        <f t="shared" si="38"/>
        <v>0</v>
      </c>
    </row>
    <row r="266" spans="1:11" ht="30" customHeight="1" x14ac:dyDescent="0.25">
      <c r="A266" s="338" t="s">
        <v>971</v>
      </c>
      <c r="B266" s="260" t="s">
        <v>5085</v>
      </c>
      <c r="C266" s="247" t="s">
        <v>3397</v>
      </c>
      <c r="D266" s="165"/>
      <c r="E266" s="166" t="s">
        <v>4405</v>
      </c>
      <c r="F266" s="233">
        <v>1</v>
      </c>
      <c r="G266" s="168" t="s">
        <v>4963</v>
      </c>
      <c r="I266" s="52">
        <f t="shared" si="36"/>
        <v>2</v>
      </c>
      <c r="J266" s="96">
        <f t="shared" si="37"/>
        <v>0</v>
      </c>
      <c r="K266" s="97">
        <f t="shared" si="38"/>
        <v>0</v>
      </c>
    </row>
    <row r="267" spans="1:11" ht="30" customHeight="1" x14ac:dyDescent="0.25">
      <c r="A267" s="338" t="s">
        <v>972</v>
      </c>
      <c r="B267" s="260" t="s">
        <v>5085</v>
      </c>
      <c r="C267" s="247" t="s">
        <v>2505</v>
      </c>
      <c r="D267" s="165"/>
      <c r="E267" s="166" t="s">
        <v>4405</v>
      </c>
      <c r="F267" s="233">
        <v>1</v>
      </c>
      <c r="G267" s="168" t="s">
        <v>4963</v>
      </c>
      <c r="I267" s="52">
        <f t="shared" si="36"/>
        <v>2</v>
      </c>
      <c r="J267" s="96">
        <f t="shared" si="37"/>
        <v>0</v>
      </c>
      <c r="K267" s="97">
        <f t="shared" si="38"/>
        <v>0</v>
      </c>
    </row>
    <row r="268" spans="1:11" ht="30" customHeight="1" x14ac:dyDescent="0.25">
      <c r="A268" s="338" t="s">
        <v>973</v>
      </c>
      <c r="B268" s="260" t="s">
        <v>5085</v>
      </c>
      <c r="C268" s="247" t="s">
        <v>2405</v>
      </c>
      <c r="D268" s="165"/>
      <c r="E268" s="166" t="s">
        <v>4405</v>
      </c>
      <c r="F268" s="233">
        <v>1</v>
      </c>
      <c r="G268" s="168" t="s">
        <v>4963</v>
      </c>
      <c r="I268" s="52">
        <f t="shared" si="36"/>
        <v>2</v>
      </c>
      <c r="J268" s="96">
        <f t="shared" si="37"/>
        <v>0</v>
      </c>
      <c r="K268" s="97">
        <f t="shared" si="38"/>
        <v>0</v>
      </c>
    </row>
    <row r="269" spans="1:11" ht="30" customHeight="1" x14ac:dyDescent="0.25">
      <c r="A269" s="338" t="s">
        <v>974</v>
      </c>
      <c r="B269" s="260" t="s">
        <v>5085</v>
      </c>
      <c r="C269" s="247" t="s">
        <v>3398</v>
      </c>
      <c r="D269" s="165"/>
      <c r="E269" s="166" t="s">
        <v>4405</v>
      </c>
      <c r="F269" s="233">
        <v>1</v>
      </c>
      <c r="G269" s="168" t="s">
        <v>4963</v>
      </c>
      <c r="I269" s="52">
        <f t="shared" si="36"/>
        <v>2</v>
      </c>
      <c r="J269" s="96">
        <f t="shared" si="37"/>
        <v>0</v>
      </c>
      <c r="K269" s="97">
        <f t="shared" si="38"/>
        <v>0</v>
      </c>
    </row>
    <row r="270" spans="1:11" ht="30" customHeight="1" x14ac:dyDescent="0.25">
      <c r="A270" s="338" t="s">
        <v>975</v>
      </c>
      <c r="B270" s="260" t="s">
        <v>5085</v>
      </c>
      <c r="C270" s="247" t="s">
        <v>3399</v>
      </c>
      <c r="D270" s="165"/>
      <c r="E270" s="166" t="s">
        <v>4405</v>
      </c>
      <c r="F270" s="233">
        <v>1</v>
      </c>
      <c r="G270" s="168" t="s">
        <v>4963</v>
      </c>
      <c r="I270" s="52">
        <f t="shared" si="36"/>
        <v>2</v>
      </c>
      <c r="J270" s="96">
        <f t="shared" si="37"/>
        <v>0</v>
      </c>
      <c r="K270" s="97">
        <f t="shared" si="38"/>
        <v>0</v>
      </c>
    </row>
    <row r="271" spans="1:11" ht="47.25" customHeight="1" x14ac:dyDescent="0.25">
      <c r="A271" s="338" t="s">
        <v>976</v>
      </c>
      <c r="B271" s="260" t="s">
        <v>5085</v>
      </c>
      <c r="C271" s="359" t="s">
        <v>4983</v>
      </c>
      <c r="D271" s="165"/>
      <c r="E271" s="166"/>
      <c r="F271" s="233">
        <v>1</v>
      </c>
      <c r="G271" s="168" t="s">
        <v>4963</v>
      </c>
      <c r="I271" s="52">
        <f t="shared" si="36"/>
        <v>2</v>
      </c>
      <c r="J271" s="96">
        <f t="shared" si="37"/>
        <v>0</v>
      </c>
      <c r="K271" s="97">
        <f t="shared" si="38"/>
        <v>0</v>
      </c>
    </row>
    <row r="272" spans="1:11" ht="30" customHeight="1" x14ac:dyDescent="0.25">
      <c r="A272" s="338" t="s">
        <v>977</v>
      </c>
      <c r="B272" s="260" t="s">
        <v>5085</v>
      </c>
      <c r="C272" s="247" t="s">
        <v>3400</v>
      </c>
      <c r="D272" s="165"/>
      <c r="E272" s="166" t="s">
        <v>4405</v>
      </c>
      <c r="F272" s="233">
        <v>1</v>
      </c>
      <c r="G272" s="168" t="s">
        <v>4963</v>
      </c>
      <c r="I272" s="52">
        <f t="shared" si="36"/>
        <v>2</v>
      </c>
      <c r="J272" s="96">
        <f t="shared" si="37"/>
        <v>0</v>
      </c>
      <c r="K272" s="97">
        <f t="shared" si="38"/>
        <v>0</v>
      </c>
    </row>
    <row r="273" spans="1:11" ht="30" customHeight="1" x14ac:dyDescent="0.25">
      <c r="A273" s="338" t="s">
        <v>978</v>
      </c>
      <c r="B273" s="260" t="s">
        <v>5085</v>
      </c>
      <c r="C273" s="247" t="s">
        <v>1777</v>
      </c>
      <c r="D273" s="165"/>
      <c r="E273" s="166" t="s">
        <v>4405</v>
      </c>
      <c r="F273" s="233">
        <v>1</v>
      </c>
      <c r="G273" s="168" t="s">
        <v>4963</v>
      </c>
      <c r="I273" s="52">
        <f t="shared" si="36"/>
        <v>2</v>
      </c>
      <c r="J273" s="96">
        <f t="shared" si="37"/>
        <v>0</v>
      </c>
      <c r="K273" s="97">
        <f t="shared" si="38"/>
        <v>0</v>
      </c>
    </row>
    <row r="274" spans="1:11" ht="30" customHeight="1" x14ac:dyDescent="0.25">
      <c r="A274" s="338" t="s">
        <v>979</v>
      </c>
      <c r="B274" s="260" t="s">
        <v>5085</v>
      </c>
      <c r="C274" s="247" t="s">
        <v>1778</v>
      </c>
      <c r="D274" s="209"/>
      <c r="E274" s="166" t="s">
        <v>4405</v>
      </c>
      <c r="F274" s="233">
        <v>1</v>
      </c>
      <c r="G274" s="168" t="s">
        <v>4963</v>
      </c>
      <c r="I274" s="52">
        <f t="shared" si="36"/>
        <v>2</v>
      </c>
      <c r="J274" s="96">
        <f t="shared" si="37"/>
        <v>0</v>
      </c>
      <c r="K274" s="97">
        <f t="shared" si="38"/>
        <v>0</v>
      </c>
    </row>
    <row r="275" spans="1:11" ht="30" customHeight="1" x14ac:dyDescent="0.25">
      <c r="A275" s="338" t="s">
        <v>980</v>
      </c>
      <c r="B275" s="260" t="s">
        <v>5085</v>
      </c>
      <c r="C275" s="343" t="s">
        <v>2730</v>
      </c>
      <c r="D275" s="209"/>
      <c r="E275" s="166" t="s">
        <v>4405</v>
      </c>
      <c r="F275" s="233">
        <v>1</v>
      </c>
      <c r="G275" s="168" t="s">
        <v>4963</v>
      </c>
      <c r="I275" s="52">
        <f t="shared" si="36"/>
        <v>2</v>
      </c>
      <c r="J275" s="96">
        <f t="shared" si="37"/>
        <v>0</v>
      </c>
      <c r="K275" s="97">
        <f t="shared" si="38"/>
        <v>0</v>
      </c>
    </row>
    <row r="276" spans="1:11" ht="30" customHeight="1" x14ac:dyDescent="0.25">
      <c r="A276" s="338" t="s">
        <v>981</v>
      </c>
      <c r="B276" s="260" t="s">
        <v>5085</v>
      </c>
      <c r="C276" s="343" t="s">
        <v>2731</v>
      </c>
      <c r="D276" s="209"/>
      <c r="E276" s="166" t="s">
        <v>4405</v>
      </c>
      <c r="F276" s="233">
        <v>1</v>
      </c>
      <c r="G276" s="168" t="s">
        <v>4963</v>
      </c>
      <c r="I276" s="52">
        <f t="shared" si="36"/>
        <v>2</v>
      </c>
      <c r="J276" s="96">
        <f t="shared" si="37"/>
        <v>0</v>
      </c>
      <c r="K276" s="97">
        <f t="shared" si="38"/>
        <v>0</v>
      </c>
    </row>
    <row r="277" spans="1:11" ht="30" customHeight="1" x14ac:dyDescent="0.25">
      <c r="A277" s="338" t="s">
        <v>982</v>
      </c>
      <c r="B277" s="260" t="s">
        <v>5085</v>
      </c>
      <c r="C277" s="343" t="s">
        <v>2732</v>
      </c>
      <c r="D277" s="209"/>
      <c r="E277" s="166" t="s">
        <v>4405</v>
      </c>
      <c r="F277" s="233">
        <v>1</v>
      </c>
      <c r="G277" s="168" t="s">
        <v>4963</v>
      </c>
      <c r="I277" s="52">
        <f t="shared" si="36"/>
        <v>2</v>
      </c>
      <c r="J277" s="96">
        <f t="shared" si="37"/>
        <v>0</v>
      </c>
      <c r="K277" s="97">
        <f t="shared" si="38"/>
        <v>0</v>
      </c>
    </row>
    <row r="278" spans="1:11" ht="30" customHeight="1" x14ac:dyDescent="0.25">
      <c r="A278" s="338" t="s">
        <v>983</v>
      </c>
      <c r="B278" s="260" t="s">
        <v>5085</v>
      </c>
      <c r="C278" s="343" t="s">
        <v>2795</v>
      </c>
      <c r="D278" s="209"/>
      <c r="E278" s="166" t="s">
        <v>4405</v>
      </c>
      <c r="F278" s="233">
        <v>1</v>
      </c>
      <c r="G278" s="168" t="s">
        <v>4963</v>
      </c>
      <c r="I278" s="52">
        <f t="shared" si="36"/>
        <v>2</v>
      </c>
      <c r="J278" s="96">
        <f t="shared" si="37"/>
        <v>0</v>
      </c>
      <c r="K278" s="97">
        <f t="shared" si="38"/>
        <v>0</v>
      </c>
    </row>
    <row r="279" spans="1:11" ht="30" customHeight="1" x14ac:dyDescent="0.25">
      <c r="A279" s="338" t="s">
        <v>984</v>
      </c>
      <c r="B279" s="260" t="s">
        <v>5085</v>
      </c>
      <c r="C279" s="244" t="s">
        <v>1779</v>
      </c>
      <c r="D279" s="381"/>
      <c r="E279" s="326" t="s">
        <v>4405</v>
      </c>
      <c r="F279" s="327">
        <v>1</v>
      </c>
      <c r="G279" s="482" t="s">
        <v>4963</v>
      </c>
      <c r="I279" s="52">
        <f t="shared" si="36"/>
        <v>2</v>
      </c>
      <c r="J279" s="96">
        <f t="shared" si="37"/>
        <v>0</v>
      </c>
      <c r="K279" s="97">
        <f t="shared" si="38"/>
        <v>0</v>
      </c>
    </row>
    <row r="280" spans="1:11" s="29" customFormat="1" x14ac:dyDescent="0.25">
      <c r="A280" s="172" t="s">
        <v>2411</v>
      </c>
      <c r="B280" s="173"/>
      <c r="C280" s="187"/>
      <c r="D280" s="188"/>
      <c r="E280" s="328"/>
      <c r="F280" s="194"/>
      <c r="G280" s="331"/>
      <c r="H280" s="27"/>
      <c r="I280" s="52"/>
      <c r="J280" s="96"/>
      <c r="K280" s="97"/>
    </row>
    <row r="281" spans="1:11" ht="30" customHeight="1" x14ac:dyDescent="0.25">
      <c r="A281" s="212" t="s">
        <v>985</v>
      </c>
      <c r="B281" s="260" t="s">
        <v>5085</v>
      </c>
      <c r="C281" s="367" t="s">
        <v>2679</v>
      </c>
      <c r="D281" s="372"/>
      <c r="E281" s="261" t="s">
        <v>4405</v>
      </c>
      <c r="F281" s="262">
        <v>1</v>
      </c>
      <c r="G281" s="263" t="s">
        <v>4963</v>
      </c>
      <c r="I281" s="52">
        <f>IF(NOT(ISBLANK($B281)),VLOOKUP($B281,specdata,2,FALSE),"")</f>
        <v>2</v>
      </c>
      <c r="J281" s="96">
        <f>VLOOKUP(G281,AvailabilityData,2,FALSE)</f>
        <v>0</v>
      </c>
      <c r="K281" s="97">
        <f t="shared" si="38"/>
        <v>0</v>
      </c>
    </row>
    <row r="282" spans="1:11" ht="30" customHeight="1" x14ac:dyDescent="0.25">
      <c r="A282" s="219" t="s">
        <v>986</v>
      </c>
      <c r="B282" s="260" t="s">
        <v>5085</v>
      </c>
      <c r="C282" s="208" t="s">
        <v>2717</v>
      </c>
      <c r="D282" s="381"/>
      <c r="E282" s="326" t="s">
        <v>4404</v>
      </c>
      <c r="F282" s="327">
        <v>1</v>
      </c>
      <c r="G282" s="482" t="s">
        <v>4963</v>
      </c>
      <c r="I282" s="52">
        <f>IF(NOT(ISBLANK($B282)),VLOOKUP($B282,specdata,2,FALSE),"")</f>
        <v>2</v>
      </c>
      <c r="J282" s="96">
        <f>VLOOKUP(G282,AvailabilityData,2,FALSE)</f>
        <v>0</v>
      </c>
      <c r="K282" s="97">
        <f t="shared" si="38"/>
        <v>0</v>
      </c>
    </row>
    <row r="283" spans="1:11" s="29" customFormat="1" ht="25.5" x14ac:dyDescent="0.25">
      <c r="A283" s="191"/>
      <c r="B283" s="192"/>
      <c r="C283" s="235" t="s">
        <v>1786</v>
      </c>
      <c r="D283" s="286"/>
      <c r="E283" s="328"/>
      <c r="F283" s="194"/>
      <c r="G283" s="331"/>
      <c r="H283" s="27"/>
      <c r="I283" s="52"/>
      <c r="J283" s="96"/>
      <c r="K283" s="97"/>
    </row>
    <row r="284" spans="1:11" ht="30" customHeight="1" x14ac:dyDescent="0.25">
      <c r="A284" s="338" t="s">
        <v>987</v>
      </c>
      <c r="B284" s="260" t="s">
        <v>5085</v>
      </c>
      <c r="C284" s="223" t="s">
        <v>457</v>
      </c>
      <c r="D284" s="315"/>
      <c r="E284" s="261" t="s">
        <v>4404</v>
      </c>
      <c r="F284" s="262">
        <v>1</v>
      </c>
      <c r="G284" s="263" t="s">
        <v>4963</v>
      </c>
      <c r="I284" s="52">
        <f t="shared" ref="I284:I292" si="39">IF(NOT(ISBLANK($B284)),VLOOKUP($B284,specdata,2,FALSE),"")</f>
        <v>2</v>
      </c>
      <c r="J284" s="96">
        <f t="shared" ref="J284:J292" si="40">VLOOKUP(G284,AvailabilityData,2,FALSE)</f>
        <v>0</v>
      </c>
      <c r="K284" s="97">
        <f t="shared" si="38"/>
        <v>0</v>
      </c>
    </row>
    <row r="285" spans="1:11" ht="30" customHeight="1" x14ac:dyDescent="0.25">
      <c r="A285" s="338" t="s">
        <v>988</v>
      </c>
      <c r="B285" s="260" t="s">
        <v>5085</v>
      </c>
      <c r="C285" s="183" t="s">
        <v>2678</v>
      </c>
      <c r="D285" s="315"/>
      <c r="E285" s="166" t="s">
        <v>4404</v>
      </c>
      <c r="F285" s="233">
        <v>1</v>
      </c>
      <c r="G285" s="168" t="s">
        <v>4963</v>
      </c>
      <c r="I285" s="52">
        <f t="shared" si="39"/>
        <v>2</v>
      </c>
      <c r="J285" s="96">
        <f t="shared" si="40"/>
        <v>0</v>
      </c>
      <c r="K285" s="97">
        <f t="shared" si="38"/>
        <v>0</v>
      </c>
    </row>
    <row r="286" spans="1:11" ht="30" customHeight="1" x14ac:dyDescent="0.25">
      <c r="A286" s="338" t="s">
        <v>989</v>
      </c>
      <c r="B286" s="260" t="s">
        <v>5085</v>
      </c>
      <c r="C286" s="183" t="s">
        <v>123</v>
      </c>
      <c r="D286" s="315"/>
      <c r="E286" s="166" t="s">
        <v>4404</v>
      </c>
      <c r="F286" s="233">
        <v>1</v>
      </c>
      <c r="G286" s="168" t="s">
        <v>4963</v>
      </c>
      <c r="I286" s="52">
        <f t="shared" si="39"/>
        <v>2</v>
      </c>
      <c r="J286" s="96">
        <f t="shared" si="40"/>
        <v>0</v>
      </c>
      <c r="K286" s="97">
        <f t="shared" si="38"/>
        <v>0</v>
      </c>
    </row>
    <row r="287" spans="1:11" ht="30" customHeight="1" x14ac:dyDescent="0.25">
      <c r="A287" s="338" t="s">
        <v>990</v>
      </c>
      <c r="B287" s="260" t="s">
        <v>5085</v>
      </c>
      <c r="C287" s="183" t="s">
        <v>3403</v>
      </c>
      <c r="D287" s="315"/>
      <c r="E287" s="166" t="s">
        <v>4404</v>
      </c>
      <c r="F287" s="233">
        <v>1</v>
      </c>
      <c r="G287" s="168" t="s">
        <v>4963</v>
      </c>
      <c r="I287" s="52">
        <f t="shared" si="39"/>
        <v>2</v>
      </c>
      <c r="J287" s="96">
        <f t="shared" si="40"/>
        <v>0</v>
      </c>
      <c r="K287" s="97">
        <f t="shared" si="38"/>
        <v>0</v>
      </c>
    </row>
    <row r="288" spans="1:11" ht="30" customHeight="1" x14ac:dyDescent="0.25">
      <c r="A288" s="338" t="s">
        <v>991</v>
      </c>
      <c r="B288" s="260" t="s">
        <v>5085</v>
      </c>
      <c r="C288" s="183" t="s">
        <v>4016</v>
      </c>
      <c r="D288" s="315"/>
      <c r="E288" s="166" t="s">
        <v>4404</v>
      </c>
      <c r="F288" s="233">
        <v>1</v>
      </c>
      <c r="G288" s="168" t="s">
        <v>4963</v>
      </c>
      <c r="I288" s="52">
        <f t="shared" si="39"/>
        <v>2</v>
      </c>
      <c r="J288" s="96">
        <f t="shared" si="40"/>
        <v>0</v>
      </c>
      <c r="K288" s="97">
        <f t="shared" si="38"/>
        <v>0</v>
      </c>
    </row>
    <row r="289" spans="1:11" ht="30" customHeight="1" x14ac:dyDescent="0.25">
      <c r="A289" s="338" t="s">
        <v>992</v>
      </c>
      <c r="B289" s="260" t="s">
        <v>5085</v>
      </c>
      <c r="C289" s="183" t="s">
        <v>170</v>
      </c>
      <c r="D289" s="315"/>
      <c r="E289" s="166" t="s">
        <v>4404</v>
      </c>
      <c r="F289" s="233">
        <v>1</v>
      </c>
      <c r="G289" s="168" t="s">
        <v>4963</v>
      </c>
      <c r="I289" s="52">
        <f t="shared" si="39"/>
        <v>2</v>
      </c>
      <c r="J289" s="96">
        <f t="shared" si="40"/>
        <v>0</v>
      </c>
      <c r="K289" s="97">
        <f t="shared" si="38"/>
        <v>0</v>
      </c>
    </row>
    <row r="290" spans="1:11" ht="30" customHeight="1" x14ac:dyDescent="0.25">
      <c r="A290" s="338" t="s">
        <v>993</v>
      </c>
      <c r="B290" s="260" t="s">
        <v>5085</v>
      </c>
      <c r="C290" s="183" t="s">
        <v>4946</v>
      </c>
      <c r="D290" s="315"/>
      <c r="E290" s="166" t="s">
        <v>4404</v>
      </c>
      <c r="F290" s="233">
        <v>1</v>
      </c>
      <c r="G290" s="168" t="s">
        <v>4963</v>
      </c>
      <c r="I290" s="52">
        <f t="shared" si="39"/>
        <v>2</v>
      </c>
      <c r="J290" s="96">
        <f t="shared" si="40"/>
        <v>0</v>
      </c>
      <c r="K290" s="97">
        <f t="shared" si="38"/>
        <v>0</v>
      </c>
    </row>
    <row r="291" spans="1:11" ht="30" customHeight="1" x14ac:dyDescent="0.25">
      <c r="A291" s="338" t="s">
        <v>994</v>
      </c>
      <c r="B291" s="260" t="s">
        <v>5085</v>
      </c>
      <c r="C291" s="183" t="s">
        <v>2733</v>
      </c>
      <c r="D291" s="177"/>
      <c r="E291" s="166" t="s">
        <v>4404</v>
      </c>
      <c r="F291" s="233">
        <v>1</v>
      </c>
      <c r="G291" s="168" t="s">
        <v>4963</v>
      </c>
      <c r="I291" s="52">
        <f t="shared" si="39"/>
        <v>2</v>
      </c>
      <c r="J291" s="96">
        <f t="shared" si="40"/>
        <v>0</v>
      </c>
      <c r="K291" s="97">
        <f t="shared" si="38"/>
        <v>0</v>
      </c>
    </row>
    <row r="292" spans="1:11" ht="30" customHeight="1" x14ac:dyDescent="0.25">
      <c r="A292" s="338" t="s">
        <v>995</v>
      </c>
      <c r="B292" s="260" t="s">
        <v>5085</v>
      </c>
      <c r="C292" s="238" t="s">
        <v>1490</v>
      </c>
      <c r="D292" s="347"/>
      <c r="E292" s="326" t="s">
        <v>4404</v>
      </c>
      <c r="F292" s="327">
        <v>1</v>
      </c>
      <c r="G292" s="482" t="s">
        <v>4963</v>
      </c>
      <c r="I292" s="52">
        <f t="shared" si="39"/>
        <v>2</v>
      </c>
      <c r="J292" s="96">
        <f t="shared" si="40"/>
        <v>0</v>
      </c>
      <c r="K292" s="97">
        <f t="shared" si="38"/>
        <v>0</v>
      </c>
    </row>
    <row r="293" spans="1:11" ht="15" customHeight="1" x14ac:dyDescent="0.25">
      <c r="A293" s="191"/>
      <c r="B293" s="192"/>
      <c r="C293" s="187" t="s">
        <v>2479</v>
      </c>
      <c r="D293" s="286"/>
      <c r="E293" s="328"/>
      <c r="F293" s="194"/>
      <c r="G293" s="331"/>
      <c r="I293" s="52"/>
      <c r="J293" s="96"/>
      <c r="K293" s="97"/>
    </row>
    <row r="294" spans="1:11" ht="30" customHeight="1" x14ac:dyDescent="0.25">
      <c r="A294" s="338" t="s">
        <v>996</v>
      </c>
      <c r="B294" s="260" t="s">
        <v>5085</v>
      </c>
      <c r="C294" s="344" t="s">
        <v>2480</v>
      </c>
      <c r="D294" s="315"/>
      <c r="E294" s="261" t="s">
        <v>4404</v>
      </c>
      <c r="F294" s="262">
        <v>1</v>
      </c>
      <c r="G294" s="263" t="s">
        <v>4963</v>
      </c>
      <c r="I294" s="52">
        <f>IF(NOT(ISBLANK($B294)),VLOOKUP($B294,specdata,2,FALSE),"")</f>
        <v>2</v>
      </c>
      <c r="J294" s="96">
        <f>VLOOKUP(G294,AvailabilityData,2,FALSE)</f>
        <v>0</v>
      </c>
      <c r="K294" s="97">
        <f t="shared" si="38"/>
        <v>0</v>
      </c>
    </row>
    <row r="295" spans="1:11" ht="30" customHeight="1" x14ac:dyDescent="0.25">
      <c r="A295" s="338" t="s">
        <v>2520</v>
      </c>
      <c r="B295" s="260" t="s">
        <v>5085</v>
      </c>
      <c r="C295" s="345" t="s">
        <v>2481</v>
      </c>
      <c r="D295" s="368"/>
      <c r="E295" s="166" t="s">
        <v>4404</v>
      </c>
      <c r="F295" s="233">
        <v>1</v>
      </c>
      <c r="G295" s="168" t="s">
        <v>4963</v>
      </c>
      <c r="I295" s="52">
        <f>IF(NOT(ISBLANK($B295)),VLOOKUP($B295,specdata,2,FALSE),"")</f>
        <v>2</v>
      </c>
      <c r="J295" s="96">
        <f>VLOOKUP(G295,AvailabilityData,2,FALSE)</f>
        <v>0</v>
      </c>
      <c r="K295" s="97">
        <f t="shared" si="38"/>
        <v>0</v>
      </c>
    </row>
    <row r="296" spans="1:11" ht="30" customHeight="1" x14ac:dyDescent="0.25">
      <c r="A296" s="338" t="s">
        <v>997</v>
      </c>
      <c r="B296" s="260" t="s">
        <v>5085</v>
      </c>
      <c r="C296" s="183" t="s">
        <v>102</v>
      </c>
      <c r="D296" s="375"/>
      <c r="E296" s="166" t="s">
        <v>4404</v>
      </c>
      <c r="F296" s="233">
        <v>1</v>
      </c>
      <c r="G296" s="168" t="s">
        <v>4963</v>
      </c>
      <c r="I296" s="52">
        <f>IF(NOT(ISBLANK($B296)),VLOOKUP($B296,specdata,2,FALSE),"")</f>
        <v>2</v>
      </c>
      <c r="J296" s="96">
        <f>VLOOKUP(G296,AvailabilityData,2,FALSE)</f>
        <v>0</v>
      </c>
      <c r="K296" s="97">
        <f t="shared" si="38"/>
        <v>0</v>
      </c>
    </row>
    <row r="297" spans="1:11" ht="30.75" customHeight="1" x14ac:dyDescent="0.25">
      <c r="A297" s="191"/>
      <c r="B297" s="192"/>
      <c r="C297" s="187" t="s">
        <v>2734</v>
      </c>
      <c r="D297" s="286"/>
      <c r="E297" s="328"/>
      <c r="F297" s="194"/>
      <c r="G297" s="331"/>
      <c r="I297" s="52"/>
      <c r="J297" s="96"/>
      <c r="K297" s="97"/>
    </row>
    <row r="298" spans="1:11" ht="30" customHeight="1" x14ac:dyDescent="0.25">
      <c r="A298" s="338" t="s">
        <v>998</v>
      </c>
      <c r="B298" s="260" t="s">
        <v>5085</v>
      </c>
      <c r="C298" s="344" t="s">
        <v>2480</v>
      </c>
      <c r="D298" s="315"/>
      <c r="E298" s="261" t="s">
        <v>4404</v>
      </c>
      <c r="F298" s="262">
        <v>1</v>
      </c>
      <c r="G298" s="263" t="s">
        <v>4963</v>
      </c>
      <c r="I298" s="52">
        <f t="shared" ref="I298:I325" si="41">IF(NOT(ISBLANK($B298)),VLOOKUP($B298,specdata,2,FALSE),"")</f>
        <v>2</v>
      </c>
      <c r="J298" s="96">
        <f t="shared" ref="J298:J325" si="42">VLOOKUP(G298,AvailabilityData,2,FALSE)</f>
        <v>0</v>
      </c>
      <c r="K298" s="97">
        <f t="shared" si="38"/>
        <v>0</v>
      </c>
    </row>
    <row r="299" spans="1:11" ht="30" customHeight="1" x14ac:dyDescent="0.25">
      <c r="A299" s="338" t="s">
        <v>999</v>
      </c>
      <c r="B299" s="260" t="s">
        <v>5085</v>
      </c>
      <c r="C299" s="345" t="s">
        <v>2481</v>
      </c>
      <c r="D299" s="315"/>
      <c r="E299" s="166" t="s">
        <v>4404</v>
      </c>
      <c r="F299" s="233">
        <v>1</v>
      </c>
      <c r="G299" s="168" t="s">
        <v>4963</v>
      </c>
      <c r="I299" s="52">
        <f t="shared" si="41"/>
        <v>2</v>
      </c>
      <c r="J299" s="96">
        <f t="shared" si="42"/>
        <v>0</v>
      </c>
      <c r="K299" s="97">
        <f t="shared" si="38"/>
        <v>0</v>
      </c>
    </row>
    <row r="300" spans="1:11" ht="30" customHeight="1" x14ac:dyDescent="0.25">
      <c r="A300" s="338" t="s">
        <v>1000</v>
      </c>
      <c r="B300" s="260" t="s">
        <v>5085</v>
      </c>
      <c r="C300" s="345" t="s">
        <v>102</v>
      </c>
      <c r="D300" s="315"/>
      <c r="E300" s="166" t="s">
        <v>4404</v>
      </c>
      <c r="F300" s="233">
        <v>1</v>
      </c>
      <c r="G300" s="168" t="s">
        <v>4963</v>
      </c>
      <c r="I300" s="52">
        <f t="shared" si="41"/>
        <v>2</v>
      </c>
      <c r="J300" s="96">
        <f t="shared" si="42"/>
        <v>0</v>
      </c>
      <c r="K300" s="97">
        <f t="shared" si="38"/>
        <v>0</v>
      </c>
    </row>
    <row r="301" spans="1:11" ht="30" customHeight="1" x14ac:dyDescent="0.25">
      <c r="A301" s="338" t="s">
        <v>1001</v>
      </c>
      <c r="B301" s="260" t="s">
        <v>5085</v>
      </c>
      <c r="C301" s="247" t="s">
        <v>3404</v>
      </c>
      <c r="D301" s="165"/>
      <c r="E301" s="166" t="s">
        <v>4404</v>
      </c>
      <c r="F301" s="233">
        <v>1</v>
      </c>
      <c r="G301" s="168" t="s">
        <v>4963</v>
      </c>
      <c r="I301" s="52">
        <f t="shared" si="41"/>
        <v>2</v>
      </c>
      <c r="J301" s="96">
        <f t="shared" si="42"/>
        <v>0</v>
      </c>
      <c r="K301" s="97">
        <f t="shared" si="38"/>
        <v>0</v>
      </c>
    </row>
    <row r="302" spans="1:11" ht="30" customHeight="1" x14ac:dyDescent="0.25">
      <c r="A302" s="338" t="s">
        <v>1002</v>
      </c>
      <c r="B302" s="260" t="s">
        <v>5085</v>
      </c>
      <c r="C302" s="247" t="s">
        <v>2478</v>
      </c>
      <c r="D302" s="165"/>
      <c r="E302" s="166" t="s">
        <v>4404</v>
      </c>
      <c r="F302" s="233">
        <v>1</v>
      </c>
      <c r="G302" s="168" t="s">
        <v>4963</v>
      </c>
      <c r="I302" s="52">
        <f t="shared" si="41"/>
        <v>2</v>
      </c>
      <c r="J302" s="96">
        <f t="shared" si="42"/>
        <v>0</v>
      </c>
      <c r="K302" s="97">
        <f t="shared" si="38"/>
        <v>0</v>
      </c>
    </row>
    <row r="303" spans="1:11" ht="45" customHeight="1" x14ac:dyDescent="0.25">
      <c r="A303" s="338" t="s">
        <v>1003</v>
      </c>
      <c r="B303" s="260" t="s">
        <v>5085</v>
      </c>
      <c r="C303" s="247" t="s">
        <v>2506</v>
      </c>
      <c r="D303" s="165"/>
      <c r="E303" s="166" t="s">
        <v>4404</v>
      </c>
      <c r="F303" s="233">
        <v>1</v>
      </c>
      <c r="G303" s="168" t="s">
        <v>4963</v>
      </c>
      <c r="I303" s="52">
        <f t="shared" si="41"/>
        <v>2</v>
      </c>
      <c r="J303" s="96">
        <f t="shared" si="42"/>
        <v>0</v>
      </c>
      <c r="K303" s="97">
        <f t="shared" si="38"/>
        <v>0</v>
      </c>
    </row>
    <row r="304" spans="1:11" ht="46.5" customHeight="1" x14ac:dyDescent="0.25">
      <c r="A304" s="338" t="s">
        <v>1004</v>
      </c>
      <c r="B304" s="260" t="s">
        <v>5085</v>
      </c>
      <c r="C304" s="247" t="s">
        <v>1764</v>
      </c>
      <c r="D304" s="165"/>
      <c r="E304" s="166" t="s">
        <v>4404</v>
      </c>
      <c r="F304" s="233">
        <v>1</v>
      </c>
      <c r="G304" s="168" t="s">
        <v>4963</v>
      </c>
      <c r="I304" s="52">
        <f t="shared" si="41"/>
        <v>2</v>
      </c>
      <c r="J304" s="96">
        <f t="shared" si="42"/>
        <v>0</v>
      </c>
      <c r="K304" s="97">
        <f t="shared" si="38"/>
        <v>0</v>
      </c>
    </row>
    <row r="305" spans="1:11" ht="45" customHeight="1" x14ac:dyDescent="0.25">
      <c r="A305" s="338" t="s">
        <v>1005</v>
      </c>
      <c r="B305" s="260" t="s">
        <v>5085</v>
      </c>
      <c r="C305" s="247" t="s">
        <v>1765</v>
      </c>
      <c r="D305" s="165"/>
      <c r="E305" s="166" t="s">
        <v>4404</v>
      </c>
      <c r="F305" s="233">
        <v>1</v>
      </c>
      <c r="G305" s="168" t="s">
        <v>4963</v>
      </c>
      <c r="I305" s="52">
        <f t="shared" si="41"/>
        <v>2</v>
      </c>
      <c r="J305" s="96">
        <f t="shared" si="42"/>
        <v>0</v>
      </c>
      <c r="K305" s="97">
        <f t="shared" si="38"/>
        <v>0</v>
      </c>
    </row>
    <row r="306" spans="1:11" ht="45" customHeight="1" x14ac:dyDescent="0.25">
      <c r="A306" s="338" t="s">
        <v>1006</v>
      </c>
      <c r="B306" s="260" t="s">
        <v>5085</v>
      </c>
      <c r="C306" s="247" t="s">
        <v>1751</v>
      </c>
      <c r="D306" s="165"/>
      <c r="E306" s="166" t="s">
        <v>4404</v>
      </c>
      <c r="F306" s="233">
        <v>1</v>
      </c>
      <c r="G306" s="168" t="s">
        <v>4963</v>
      </c>
      <c r="I306" s="52">
        <f t="shared" si="41"/>
        <v>2</v>
      </c>
      <c r="J306" s="96">
        <f t="shared" si="42"/>
        <v>0</v>
      </c>
      <c r="K306" s="97">
        <f t="shared" si="38"/>
        <v>0</v>
      </c>
    </row>
    <row r="307" spans="1:11" ht="30" customHeight="1" x14ac:dyDescent="0.25">
      <c r="A307" s="338" t="s">
        <v>1007</v>
      </c>
      <c r="B307" s="260" t="s">
        <v>5085</v>
      </c>
      <c r="C307" s="247" t="s">
        <v>1781</v>
      </c>
      <c r="D307" s="165"/>
      <c r="E307" s="166" t="s">
        <v>4404</v>
      </c>
      <c r="F307" s="233">
        <v>1</v>
      </c>
      <c r="G307" s="168" t="s">
        <v>4963</v>
      </c>
      <c r="I307" s="52">
        <f t="shared" si="41"/>
        <v>2</v>
      </c>
      <c r="J307" s="96">
        <f t="shared" si="42"/>
        <v>0</v>
      </c>
      <c r="K307" s="97">
        <f t="shared" si="38"/>
        <v>0</v>
      </c>
    </row>
    <row r="308" spans="1:11" ht="60" customHeight="1" x14ac:dyDescent="0.25">
      <c r="A308" s="338" t="s">
        <v>1008</v>
      </c>
      <c r="B308" s="260" t="s">
        <v>5085</v>
      </c>
      <c r="C308" s="247" t="s">
        <v>1782</v>
      </c>
      <c r="D308" s="165"/>
      <c r="E308" s="166" t="s">
        <v>4404</v>
      </c>
      <c r="F308" s="233">
        <v>1</v>
      </c>
      <c r="G308" s="168" t="s">
        <v>4963</v>
      </c>
      <c r="I308" s="52">
        <f t="shared" si="41"/>
        <v>2</v>
      </c>
      <c r="J308" s="96">
        <f t="shared" si="42"/>
        <v>0</v>
      </c>
      <c r="K308" s="97">
        <f t="shared" si="38"/>
        <v>0</v>
      </c>
    </row>
    <row r="309" spans="1:11" ht="45" customHeight="1" x14ac:dyDescent="0.25">
      <c r="A309" s="338" t="s">
        <v>1009</v>
      </c>
      <c r="B309" s="260" t="s">
        <v>5085</v>
      </c>
      <c r="C309" s="247" t="s">
        <v>1783</v>
      </c>
      <c r="D309" s="165"/>
      <c r="E309" s="166" t="s">
        <v>4404</v>
      </c>
      <c r="F309" s="233">
        <v>1</v>
      </c>
      <c r="G309" s="168" t="s">
        <v>4963</v>
      </c>
      <c r="I309" s="52">
        <f t="shared" si="41"/>
        <v>2</v>
      </c>
      <c r="J309" s="96">
        <f t="shared" si="42"/>
        <v>0</v>
      </c>
      <c r="K309" s="97">
        <f t="shared" si="38"/>
        <v>0</v>
      </c>
    </row>
    <row r="310" spans="1:11" ht="30" customHeight="1" x14ac:dyDescent="0.25">
      <c r="A310" s="338" t="s">
        <v>1010</v>
      </c>
      <c r="B310" s="260" t="s">
        <v>5085</v>
      </c>
      <c r="C310" s="247" t="s">
        <v>1766</v>
      </c>
      <c r="D310" s="165"/>
      <c r="E310" s="166" t="s">
        <v>4404</v>
      </c>
      <c r="F310" s="233">
        <v>1</v>
      </c>
      <c r="G310" s="168" t="s">
        <v>4963</v>
      </c>
      <c r="I310" s="52">
        <f t="shared" si="41"/>
        <v>2</v>
      </c>
      <c r="J310" s="96">
        <f t="shared" si="42"/>
        <v>0</v>
      </c>
      <c r="K310" s="97">
        <f t="shared" si="38"/>
        <v>0</v>
      </c>
    </row>
    <row r="311" spans="1:11" ht="30" customHeight="1" x14ac:dyDescent="0.25">
      <c r="A311" s="338" t="s">
        <v>1011</v>
      </c>
      <c r="B311" s="260" t="s">
        <v>5085</v>
      </c>
      <c r="C311" s="247" t="s">
        <v>1784</v>
      </c>
      <c r="D311" s="165"/>
      <c r="E311" s="166" t="s">
        <v>4404</v>
      </c>
      <c r="F311" s="233">
        <v>1</v>
      </c>
      <c r="G311" s="168" t="s">
        <v>4963</v>
      </c>
      <c r="I311" s="52">
        <f t="shared" si="41"/>
        <v>2</v>
      </c>
      <c r="J311" s="96">
        <f t="shared" si="42"/>
        <v>0</v>
      </c>
      <c r="K311" s="97">
        <f t="shared" si="38"/>
        <v>0</v>
      </c>
    </row>
    <row r="312" spans="1:11" ht="30" customHeight="1" x14ac:dyDescent="0.25">
      <c r="A312" s="338" t="s">
        <v>1012</v>
      </c>
      <c r="B312" s="260" t="s">
        <v>5085</v>
      </c>
      <c r="C312" s="247" t="s">
        <v>1752</v>
      </c>
      <c r="D312" s="165"/>
      <c r="E312" s="166" t="s">
        <v>4405</v>
      </c>
      <c r="F312" s="233">
        <v>1</v>
      </c>
      <c r="G312" s="168" t="s">
        <v>4963</v>
      </c>
      <c r="I312" s="52">
        <f t="shared" si="41"/>
        <v>2</v>
      </c>
      <c r="J312" s="96">
        <f t="shared" si="42"/>
        <v>0</v>
      </c>
      <c r="K312" s="97">
        <f t="shared" si="38"/>
        <v>0</v>
      </c>
    </row>
    <row r="313" spans="1:11" ht="30" customHeight="1" x14ac:dyDescent="0.25">
      <c r="A313" s="338" t="s">
        <v>1013</v>
      </c>
      <c r="B313" s="260" t="s">
        <v>5085</v>
      </c>
      <c r="C313" s="247" t="s">
        <v>3406</v>
      </c>
      <c r="D313" s="165"/>
      <c r="E313" s="166" t="s">
        <v>4404</v>
      </c>
      <c r="F313" s="233">
        <v>1</v>
      </c>
      <c r="G313" s="168" t="s">
        <v>4963</v>
      </c>
      <c r="I313" s="52">
        <f t="shared" si="41"/>
        <v>2</v>
      </c>
      <c r="J313" s="96">
        <f t="shared" si="42"/>
        <v>0</v>
      </c>
      <c r="K313" s="97">
        <f t="shared" si="38"/>
        <v>0</v>
      </c>
    </row>
    <row r="314" spans="1:11" ht="45" customHeight="1" x14ac:dyDescent="0.25">
      <c r="A314" s="338" t="s">
        <v>1014</v>
      </c>
      <c r="B314" s="260" t="s">
        <v>5085</v>
      </c>
      <c r="C314" s="247" t="s">
        <v>3407</v>
      </c>
      <c r="D314" s="165"/>
      <c r="E314" s="166" t="s">
        <v>4404</v>
      </c>
      <c r="F314" s="233">
        <v>1</v>
      </c>
      <c r="G314" s="168" t="s">
        <v>4963</v>
      </c>
      <c r="I314" s="52">
        <f t="shared" si="41"/>
        <v>2</v>
      </c>
      <c r="J314" s="96">
        <f t="shared" si="42"/>
        <v>0</v>
      </c>
      <c r="K314" s="97">
        <f t="shared" si="38"/>
        <v>0</v>
      </c>
    </row>
    <row r="315" spans="1:11" ht="45" customHeight="1" x14ac:dyDescent="0.25">
      <c r="A315" s="338" t="s">
        <v>1015</v>
      </c>
      <c r="B315" s="260" t="s">
        <v>5085</v>
      </c>
      <c r="C315" s="247" t="s">
        <v>3408</v>
      </c>
      <c r="D315" s="165"/>
      <c r="E315" s="166" t="s">
        <v>4404</v>
      </c>
      <c r="F315" s="233">
        <v>1</v>
      </c>
      <c r="G315" s="168" t="s">
        <v>4963</v>
      </c>
      <c r="I315" s="52">
        <f t="shared" si="41"/>
        <v>2</v>
      </c>
      <c r="J315" s="96">
        <f t="shared" si="42"/>
        <v>0</v>
      </c>
      <c r="K315" s="97">
        <f t="shared" si="38"/>
        <v>0</v>
      </c>
    </row>
    <row r="316" spans="1:11" ht="45" customHeight="1" x14ac:dyDescent="0.25">
      <c r="A316" s="338" t="s">
        <v>1016</v>
      </c>
      <c r="B316" s="260" t="s">
        <v>5085</v>
      </c>
      <c r="C316" s="247" t="s">
        <v>3414</v>
      </c>
      <c r="D316" s="165"/>
      <c r="E316" s="166" t="s">
        <v>4404</v>
      </c>
      <c r="F316" s="233">
        <v>1</v>
      </c>
      <c r="G316" s="168" t="s">
        <v>4963</v>
      </c>
      <c r="I316" s="52">
        <f t="shared" si="41"/>
        <v>2</v>
      </c>
      <c r="J316" s="96">
        <f t="shared" si="42"/>
        <v>0</v>
      </c>
      <c r="K316" s="97">
        <f t="shared" si="38"/>
        <v>0</v>
      </c>
    </row>
    <row r="317" spans="1:11" ht="45" customHeight="1" x14ac:dyDescent="0.25">
      <c r="A317" s="338" t="s">
        <v>1017</v>
      </c>
      <c r="B317" s="260" t="s">
        <v>5085</v>
      </c>
      <c r="C317" s="247" t="s">
        <v>3409</v>
      </c>
      <c r="D317" s="141"/>
      <c r="E317" s="166" t="s">
        <v>4404</v>
      </c>
      <c r="F317" s="233">
        <v>1</v>
      </c>
      <c r="G317" s="168" t="s">
        <v>4963</v>
      </c>
      <c r="I317" s="52">
        <f t="shared" si="41"/>
        <v>2</v>
      </c>
      <c r="J317" s="96">
        <f t="shared" si="42"/>
        <v>0</v>
      </c>
      <c r="K317" s="97">
        <f t="shared" si="38"/>
        <v>0</v>
      </c>
    </row>
    <row r="318" spans="1:11" ht="45" customHeight="1" x14ac:dyDescent="0.25">
      <c r="A318" s="338" t="s">
        <v>1018</v>
      </c>
      <c r="B318" s="260" t="s">
        <v>5085</v>
      </c>
      <c r="C318" s="340" t="s">
        <v>3506</v>
      </c>
      <c r="D318" s="141"/>
      <c r="E318" s="166" t="s">
        <v>4404</v>
      </c>
      <c r="F318" s="233">
        <v>1</v>
      </c>
      <c r="G318" s="168" t="s">
        <v>4963</v>
      </c>
      <c r="I318" s="52">
        <f t="shared" si="41"/>
        <v>2</v>
      </c>
      <c r="J318" s="96">
        <f t="shared" si="42"/>
        <v>0</v>
      </c>
      <c r="K318" s="97">
        <f t="shared" si="38"/>
        <v>0</v>
      </c>
    </row>
    <row r="319" spans="1:11" ht="45" customHeight="1" x14ac:dyDescent="0.25">
      <c r="A319" s="338" t="s">
        <v>1019</v>
      </c>
      <c r="B319" s="260" t="s">
        <v>5085</v>
      </c>
      <c r="C319" s="340" t="s">
        <v>3507</v>
      </c>
      <c r="D319" s="141"/>
      <c r="E319" s="166" t="s">
        <v>4404</v>
      </c>
      <c r="F319" s="233">
        <v>1</v>
      </c>
      <c r="G319" s="168" t="s">
        <v>4963</v>
      </c>
      <c r="I319" s="52">
        <f t="shared" si="41"/>
        <v>2</v>
      </c>
      <c r="J319" s="96">
        <f t="shared" si="42"/>
        <v>0</v>
      </c>
      <c r="K319" s="97">
        <f t="shared" si="38"/>
        <v>0</v>
      </c>
    </row>
    <row r="320" spans="1:11" ht="45" customHeight="1" x14ac:dyDescent="0.25">
      <c r="A320" s="338" t="s">
        <v>1020</v>
      </c>
      <c r="B320" s="260" t="s">
        <v>5085</v>
      </c>
      <c r="C320" s="371" t="s">
        <v>3411</v>
      </c>
      <c r="D320" s="141"/>
      <c r="E320" s="166" t="s">
        <v>4404</v>
      </c>
      <c r="F320" s="233">
        <v>1</v>
      </c>
      <c r="G320" s="168" t="s">
        <v>4963</v>
      </c>
      <c r="I320" s="52">
        <f t="shared" si="41"/>
        <v>2</v>
      </c>
      <c r="J320" s="96">
        <f t="shared" si="42"/>
        <v>0</v>
      </c>
      <c r="K320" s="97">
        <f t="shared" si="38"/>
        <v>0</v>
      </c>
    </row>
    <row r="321" spans="1:11" ht="45" customHeight="1" x14ac:dyDescent="0.25">
      <c r="A321" s="338" t="s">
        <v>1021</v>
      </c>
      <c r="B321" s="260" t="s">
        <v>3041</v>
      </c>
      <c r="C321" s="371" t="s">
        <v>3412</v>
      </c>
      <c r="D321" s="165"/>
      <c r="E321" s="166" t="s">
        <v>4405</v>
      </c>
      <c r="F321" s="233">
        <v>1</v>
      </c>
      <c r="G321" s="168" t="s">
        <v>4963</v>
      </c>
      <c r="I321" s="52">
        <f t="shared" si="41"/>
        <v>1</v>
      </c>
      <c r="J321" s="96">
        <f t="shared" si="42"/>
        <v>0</v>
      </c>
      <c r="K321" s="97">
        <f t="shared" si="38"/>
        <v>0</v>
      </c>
    </row>
    <row r="322" spans="1:11" ht="45" customHeight="1" x14ac:dyDescent="0.25">
      <c r="A322" s="338" t="s">
        <v>1022</v>
      </c>
      <c r="B322" s="260" t="s">
        <v>5085</v>
      </c>
      <c r="C322" s="247" t="s">
        <v>2462</v>
      </c>
      <c r="D322" s="209"/>
      <c r="E322" s="166" t="s">
        <v>4404</v>
      </c>
      <c r="F322" s="233">
        <v>1</v>
      </c>
      <c r="G322" s="168" t="s">
        <v>4963</v>
      </c>
      <c r="I322" s="52">
        <f t="shared" si="41"/>
        <v>2</v>
      </c>
      <c r="J322" s="96">
        <f t="shared" si="42"/>
        <v>0</v>
      </c>
      <c r="K322" s="97">
        <f t="shared" si="38"/>
        <v>0</v>
      </c>
    </row>
    <row r="323" spans="1:11" ht="45" customHeight="1" x14ac:dyDescent="0.25">
      <c r="A323" s="338" t="s">
        <v>1023</v>
      </c>
      <c r="B323" s="260" t="s">
        <v>5085</v>
      </c>
      <c r="C323" s="343" t="s">
        <v>3415</v>
      </c>
      <c r="D323" s="209"/>
      <c r="E323" s="166" t="s">
        <v>4404</v>
      </c>
      <c r="F323" s="233">
        <v>1</v>
      </c>
      <c r="G323" s="168" t="s">
        <v>4963</v>
      </c>
      <c r="I323" s="52">
        <f t="shared" si="41"/>
        <v>2</v>
      </c>
      <c r="J323" s="96">
        <f t="shared" si="42"/>
        <v>0</v>
      </c>
      <c r="K323" s="97">
        <f t="shared" si="38"/>
        <v>0</v>
      </c>
    </row>
    <row r="324" spans="1:11" ht="45" customHeight="1" x14ac:dyDescent="0.25">
      <c r="A324" s="338" t="s">
        <v>1024</v>
      </c>
      <c r="B324" s="260" t="s">
        <v>5085</v>
      </c>
      <c r="C324" s="343" t="s">
        <v>4288</v>
      </c>
      <c r="D324" s="209"/>
      <c r="E324" s="166" t="s">
        <v>4404</v>
      </c>
      <c r="F324" s="233">
        <v>1</v>
      </c>
      <c r="G324" s="168" t="s">
        <v>4963</v>
      </c>
      <c r="I324" s="52">
        <f t="shared" si="41"/>
        <v>2</v>
      </c>
      <c r="J324" s="96">
        <f t="shared" si="42"/>
        <v>0</v>
      </c>
      <c r="K324" s="97">
        <f t="shared" si="38"/>
        <v>0</v>
      </c>
    </row>
    <row r="325" spans="1:11" ht="45" customHeight="1" x14ac:dyDescent="0.25">
      <c r="A325" s="338" t="s">
        <v>1025</v>
      </c>
      <c r="B325" s="308" t="s">
        <v>3041</v>
      </c>
      <c r="C325" s="343" t="s">
        <v>4289</v>
      </c>
      <c r="D325" s="376"/>
      <c r="E325" s="326" t="s">
        <v>4404</v>
      </c>
      <c r="F325" s="327">
        <v>1</v>
      </c>
      <c r="G325" s="482" t="s">
        <v>4963</v>
      </c>
      <c r="I325" s="52">
        <f t="shared" si="41"/>
        <v>1</v>
      </c>
      <c r="J325" s="96">
        <f t="shared" si="42"/>
        <v>0</v>
      </c>
      <c r="K325" s="97">
        <f t="shared" si="38"/>
        <v>0</v>
      </c>
    </row>
    <row r="326" spans="1:11" ht="30" customHeight="1" x14ac:dyDescent="0.25">
      <c r="A326" s="191"/>
      <c r="B326" s="192"/>
      <c r="C326" s="187" t="s">
        <v>4290</v>
      </c>
      <c r="D326" s="188"/>
      <c r="E326" s="328"/>
      <c r="F326" s="194"/>
      <c r="G326" s="331"/>
      <c r="I326" s="52"/>
      <c r="J326" s="96"/>
      <c r="K326" s="97"/>
    </row>
    <row r="327" spans="1:11" ht="30" customHeight="1" x14ac:dyDescent="0.25">
      <c r="A327" s="338" t="s">
        <v>1026</v>
      </c>
      <c r="B327" s="260" t="s">
        <v>5085</v>
      </c>
      <c r="C327" s="485" t="s">
        <v>4284</v>
      </c>
      <c r="D327" s="221"/>
      <c r="E327" s="261" t="s">
        <v>4404</v>
      </c>
      <c r="F327" s="262">
        <v>1</v>
      </c>
      <c r="G327" s="263" t="s">
        <v>4963</v>
      </c>
      <c r="I327" s="52">
        <f t="shared" ref="I327:I335" si="43">IF(NOT(ISBLANK($B327)),VLOOKUP($B327,specdata,2,FALSE),"")</f>
        <v>2</v>
      </c>
      <c r="J327" s="96">
        <f t="shared" ref="J327:J335" si="44">VLOOKUP(G327,AvailabilityData,2,FALSE)</f>
        <v>0</v>
      </c>
      <c r="K327" s="97">
        <f t="shared" ref="K327:K389" si="45">I327*J327</f>
        <v>0</v>
      </c>
    </row>
    <row r="328" spans="1:11" ht="30" customHeight="1" x14ac:dyDescent="0.25">
      <c r="A328" s="338" t="s">
        <v>1027</v>
      </c>
      <c r="B328" s="163" t="s">
        <v>3041</v>
      </c>
      <c r="C328" s="342" t="s">
        <v>4285</v>
      </c>
      <c r="D328" s="209"/>
      <c r="E328" s="166" t="s">
        <v>4405</v>
      </c>
      <c r="F328" s="233">
        <v>1</v>
      </c>
      <c r="G328" s="168" t="s">
        <v>4963</v>
      </c>
      <c r="I328" s="52">
        <f t="shared" si="43"/>
        <v>1</v>
      </c>
      <c r="J328" s="96">
        <f t="shared" si="44"/>
        <v>0</v>
      </c>
      <c r="K328" s="97">
        <f t="shared" si="45"/>
        <v>0</v>
      </c>
    </row>
    <row r="329" spans="1:11" ht="30" customHeight="1" x14ac:dyDescent="0.25">
      <c r="A329" s="338" t="s">
        <v>1028</v>
      </c>
      <c r="B329" s="163" t="s">
        <v>3041</v>
      </c>
      <c r="C329" s="342" t="s">
        <v>4286</v>
      </c>
      <c r="D329" s="209"/>
      <c r="E329" s="166" t="s">
        <v>4405</v>
      </c>
      <c r="F329" s="233">
        <v>1</v>
      </c>
      <c r="G329" s="168" t="s">
        <v>4963</v>
      </c>
      <c r="I329" s="52">
        <f t="shared" si="43"/>
        <v>1</v>
      </c>
      <c r="J329" s="96">
        <f t="shared" si="44"/>
        <v>0</v>
      </c>
      <c r="K329" s="97">
        <f t="shared" si="45"/>
        <v>0</v>
      </c>
    </row>
    <row r="330" spans="1:11" ht="30" customHeight="1" x14ac:dyDescent="0.25">
      <c r="A330" s="338" t="s">
        <v>1029</v>
      </c>
      <c r="B330" s="163" t="s">
        <v>3041</v>
      </c>
      <c r="C330" s="342" t="s">
        <v>4287</v>
      </c>
      <c r="D330" s="377"/>
      <c r="E330" s="166" t="s">
        <v>4405</v>
      </c>
      <c r="F330" s="233">
        <v>1</v>
      </c>
      <c r="G330" s="168" t="s">
        <v>4963</v>
      </c>
      <c r="I330" s="52">
        <f t="shared" si="43"/>
        <v>1</v>
      </c>
      <c r="J330" s="96">
        <f t="shared" si="44"/>
        <v>0</v>
      </c>
      <c r="K330" s="97">
        <f t="shared" si="45"/>
        <v>0</v>
      </c>
    </row>
    <row r="331" spans="1:11" ht="30" customHeight="1" x14ac:dyDescent="0.25">
      <c r="A331" s="338" t="s">
        <v>1030</v>
      </c>
      <c r="B331" s="260" t="s">
        <v>5085</v>
      </c>
      <c r="C331" s="343" t="s">
        <v>3074</v>
      </c>
      <c r="D331" s="142"/>
      <c r="E331" s="166" t="s">
        <v>4404</v>
      </c>
      <c r="F331" s="233">
        <v>1</v>
      </c>
      <c r="G331" s="168" t="s">
        <v>4963</v>
      </c>
      <c r="I331" s="52">
        <f t="shared" si="43"/>
        <v>2</v>
      </c>
      <c r="J331" s="96">
        <f t="shared" si="44"/>
        <v>0</v>
      </c>
      <c r="K331" s="97">
        <f t="shared" si="45"/>
        <v>0</v>
      </c>
    </row>
    <row r="332" spans="1:11" ht="45" customHeight="1" x14ac:dyDescent="0.25">
      <c r="A332" s="338" t="s">
        <v>1031</v>
      </c>
      <c r="B332" s="260" t="s">
        <v>5085</v>
      </c>
      <c r="C332" s="164" t="s">
        <v>3405</v>
      </c>
      <c r="D332" s="142"/>
      <c r="E332" s="166" t="s">
        <v>4404</v>
      </c>
      <c r="F332" s="233">
        <v>1</v>
      </c>
      <c r="G332" s="168" t="s">
        <v>4963</v>
      </c>
      <c r="I332" s="52">
        <f t="shared" si="43"/>
        <v>2</v>
      </c>
      <c r="J332" s="96">
        <f t="shared" si="44"/>
        <v>0</v>
      </c>
      <c r="K332" s="97">
        <f t="shared" si="45"/>
        <v>0</v>
      </c>
    </row>
    <row r="333" spans="1:11" ht="45" customHeight="1" x14ac:dyDescent="0.25">
      <c r="A333" s="338" t="s">
        <v>1032</v>
      </c>
      <c r="B333" s="260" t="s">
        <v>5085</v>
      </c>
      <c r="C333" s="164" t="s">
        <v>3413</v>
      </c>
      <c r="D333" s="142"/>
      <c r="E333" s="166" t="s">
        <v>4404</v>
      </c>
      <c r="F333" s="233">
        <v>1</v>
      </c>
      <c r="G333" s="168" t="s">
        <v>4963</v>
      </c>
      <c r="I333" s="52">
        <f t="shared" si="43"/>
        <v>2</v>
      </c>
      <c r="J333" s="96">
        <f t="shared" si="44"/>
        <v>0</v>
      </c>
      <c r="K333" s="97">
        <f t="shared" si="45"/>
        <v>0</v>
      </c>
    </row>
    <row r="334" spans="1:11" ht="45" customHeight="1" x14ac:dyDescent="0.25">
      <c r="A334" s="338" t="s">
        <v>1033</v>
      </c>
      <c r="B334" s="260" t="s">
        <v>5085</v>
      </c>
      <c r="C334" s="164" t="s">
        <v>3416</v>
      </c>
      <c r="D334" s="313"/>
      <c r="E334" s="166" t="s">
        <v>4404</v>
      </c>
      <c r="F334" s="233">
        <v>1</v>
      </c>
      <c r="G334" s="168" t="s">
        <v>4963</v>
      </c>
      <c r="I334" s="52">
        <f t="shared" si="43"/>
        <v>2</v>
      </c>
      <c r="J334" s="96">
        <f t="shared" si="44"/>
        <v>0</v>
      </c>
      <c r="K334" s="97">
        <f t="shared" si="45"/>
        <v>0</v>
      </c>
    </row>
    <row r="335" spans="1:11" ht="45" customHeight="1" x14ac:dyDescent="0.25">
      <c r="A335" s="338" t="s">
        <v>1034</v>
      </c>
      <c r="B335" s="260" t="s">
        <v>5085</v>
      </c>
      <c r="C335" s="244" t="s">
        <v>3417</v>
      </c>
      <c r="D335" s="381"/>
      <c r="E335" s="326" t="s">
        <v>4404</v>
      </c>
      <c r="F335" s="327">
        <v>1</v>
      </c>
      <c r="G335" s="482" t="s">
        <v>4963</v>
      </c>
      <c r="I335" s="52">
        <f t="shared" si="43"/>
        <v>2</v>
      </c>
      <c r="J335" s="96">
        <f t="shared" si="44"/>
        <v>0</v>
      </c>
      <c r="K335" s="97">
        <f t="shared" si="45"/>
        <v>0</v>
      </c>
    </row>
    <row r="336" spans="1:11" s="29" customFormat="1" ht="25.5" x14ac:dyDescent="0.25">
      <c r="A336" s="191"/>
      <c r="B336" s="192"/>
      <c r="C336" s="235" t="s">
        <v>3410</v>
      </c>
      <c r="D336" s="286"/>
      <c r="E336" s="328"/>
      <c r="F336" s="194"/>
      <c r="G336" s="331"/>
      <c r="H336" s="27"/>
      <c r="I336" s="52"/>
      <c r="J336" s="96"/>
      <c r="K336" s="97"/>
    </row>
    <row r="337" spans="1:11" ht="30" customHeight="1" x14ac:dyDescent="0.25">
      <c r="A337" s="338" t="s">
        <v>1035</v>
      </c>
      <c r="B337" s="260" t="s">
        <v>5085</v>
      </c>
      <c r="C337" s="223" t="s">
        <v>476</v>
      </c>
      <c r="D337" s="315"/>
      <c r="E337" s="261" t="s">
        <v>4404</v>
      </c>
      <c r="F337" s="262">
        <v>1</v>
      </c>
      <c r="G337" s="263" t="s">
        <v>4963</v>
      </c>
      <c r="I337" s="52">
        <f t="shared" ref="I337:I373" si="46">IF(NOT(ISBLANK($B337)),VLOOKUP($B337,specdata,2,FALSE),"")</f>
        <v>2</v>
      </c>
      <c r="J337" s="96">
        <f t="shared" ref="J337:J373" si="47">VLOOKUP(G337,AvailabilityData,2,FALSE)</f>
        <v>0</v>
      </c>
      <c r="K337" s="97">
        <f t="shared" si="45"/>
        <v>0</v>
      </c>
    </row>
    <row r="338" spans="1:11" ht="30" customHeight="1" x14ac:dyDescent="0.25">
      <c r="A338" s="338" t="s">
        <v>1036</v>
      </c>
      <c r="B338" s="260" t="s">
        <v>5085</v>
      </c>
      <c r="C338" s="183" t="s">
        <v>4950</v>
      </c>
      <c r="D338" s="315"/>
      <c r="E338" s="166" t="s">
        <v>4404</v>
      </c>
      <c r="F338" s="233">
        <v>1</v>
      </c>
      <c r="G338" s="168" t="s">
        <v>4963</v>
      </c>
      <c r="I338" s="52">
        <f t="shared" si="46"/>
        <v>2</v>
      </c>
      <c r="J338" s="96">
        <f t="shared" si="47"/>
        <v>0</v>
      </c>
      <c r="K338" s="97">
        <f t="shared" si="45"/>
        <v>0</v>
      </c>
    </row>
    <row r="339" spans="1:11" ht="30" customHeight="1" x14ac:dyDescent="0.25">
      <c r="A339" s="338" t="s">
        <v>1037</v>
      </c>
      <c r="B339" s="260" t="s">
        <v>5085</v>
      </c>
      <c r="C339" s="183" t="s">
        <v>4988</v>
      </c>
      <c r="D339" s="315"/>
      <c r="E339" s="166"/>
      <c r="F339" s="233">
        <v>1</v>
      </c>
      <c r="G339" s="168" t="s">
        <v>4963</v>
      </c>
      <c r="I339" s="52">
        <f t="shared" si="46"/>
        <v>2</v>
      </c>
      <c r="J339" s="96">
        <f t="shared" si="47"/>
        <v>0</v>
      </c>
      <c r="K339" s="97">
        <f t="shared" si="45"/>
        <v>0</v>
      </c>
    </row>
    <row r="340" spans="1:11" ht="30" customHeight="1" x14ac:dyDescent="0.25">
      <c r="A340" s="338" t="s">
        <v>1038</v>
      </c>
      <c r="B340" s="260" t="s">
        <v>5085</v>
      </c>
      <c r="C340" s="183" t="s">
        <v>4017</v>
      </c>
      <c r="D340" s="315"/>
      <c r="E340" s="166" t="s">
        <v>4404</v>
      </c>
      <c r="F340" s="233">
        <v>1</v>
      </c>
      <c r="G340" s="168" t="s">
        <v>4963</v>
      </c>
      <c r="I340" s="52">
        <f t="shared" si="46"/>
        <v>2</v>
      </c>
      <c r="J340" s="96">
        <f t="shared" si="47"/>
        <v>0</v>
      </c>
      <c r="K340" s="97">
        <f t="shared" si="45"/>
        <v>0</v>
      </c>
    </row>
    <row r="341" spans="1:11" ht="30" customHeight="1" x14ac:dyDescent="0.25">
      <c r="A341" s="338" t="s">
        <v>1039</v>
      </c>
      <c r="B341" s="260" t="s">
        <v>5085</v>
      </c>
      <c r="C341" s="183" t="s">
        <v>477</v>
      </c>
      <c r="D341" s="315"/>
      <c r="E341" s="166" t="s">
        <v>4404</v>
      </c>
      <c r="F341" s="233">
        <v>1</v>
      </c>
      <c r="G341" s="168" t="s">
        <v>4963</v>
      </c>
      <c r="I341" s="52">
        <f t="shared" si="46"/>
        <v>2</v>
      </c>
      <c r="J341" s="96">
        <f t="shared" si="47"/>
        <v>0</v>
      </c>
      <c r="K341" s="97">
        <f t="shared" si="45"/>
        <v>0</v>
      </c>
    </row>
    <row r="342" spans="1:11" ht="30" customHeight="1" x14ac:dyDescent="0.25">
      <c r="A342" s="338" t="s">
        <v>1040</v>
      </c>
      <c r="B342" s="260" t="s">
        <v>5085</v>
      </c>
      <c r="C342" s="183" t="s">
        <v>459</v>
      </c>
      <c r="D342" s="315"/>
      <c r="E342" s="166" t="s">
        <v>4404</v>
      </c>
      <c r="F342" s="233">
        <v>1</v>
      </c>
      <c r="G342" s="168" t="s">
        <v>4963</v>
      </c>
      <c r="I342" s="52">
        <f t="shared" si="46"/>
        <v>2</v>
      </c>
      <c r="J342" s="96">
        <f t="shared" si="47"/>
        <v>0</v>
      </c>
      <c r="K342" s="97">
        <f t="shared" si="45"/>
        <v>0</v>
      </c>
    </row>
    <row r="343" spans="1:11" ht="30" customHeight="1" x14ac:dyDescent="0.25">
      <c r="A343" s="338" t="s">
        <v>1041</v>
      </c>
      <c r="B343" s="260" t="s">
        <v>5085</v>
      </c>
      <c r="C343" s="183" t="s">
        <v>478</v>
      </c>
      <c r="D343" s="315"/>
      <c r="E343" s="166" t="s">
        <v>4404</v>
      </c>
      <c r="F343" s="233">
        <v>1</v>
      </c>
      <c r="G343" s="168" t="s">
        <v>4963</v>
      </c>
      <c r="I343" s="52">
        <f t="shared" si="46"/>
        <v>2</v>
      </c>
      <c r="J343" s="96">
        <f t="shared" si="47"/>
        <v>0</v>
      </c>
      <c r="K343" s="97">
        <f t="shared" si="45"/>
        <v>0</v>
      </c>
    </row>
    <row r="344" spans="1:11" ht="30" customHeight="1" x14ac:dyDescent="0.25">
      <c r="A344" s="338" t="s">
        <v>1042</v>
      </c>
      <c r="B344" s="260" t="s">
        <v>5085</v>
      </c>
      <c r="C344" s="183" t="s">
        <v>3190</v>
      </c>
      <c r="D344" s="315"/>
      <c r="E344" s="166" t="s">
        <v>4404</v>
      </c>
      <c r="F344" s="233">
        <v>1</v>
      </c>
      <c r="G344" s="168" t="s">
        <v>4963</v>
      </c>
      <c r="I344" s="52">
        <f t="shared" si="46"/>
        <v>2</v>
      </c>
      <c r="J344" s="96">
        <f t="shared" si="47"/>
        <v>0</v>
      </c>
      <c r="K344" s="97">
        <f t="shared" si="45"/>
        <v>0</v>
      </c>
    </row>
    <row r="345" spans="1:11" ht="30" customHeight="1" x14ac:dyDescent="0.25">
      <c r="A345" s="338" t="s">
        <v>1043</v>
      </c>
      <c r="B345" s="260" t="s">
        <v>5085</v>
      </c>
      <c r="C345" s="183" t="s">
        <v>479</v>
      </c>
      <c r="D345" s="315"/>
      <c r="E345" s="166" t="s">
        <v>4404</v>
      </c>
      <c r="F345" s="233">
        <v>1</v>
      </c>
      <c r="G345" s="168" t="s">
        <v>4963</v>
      </c>
      <c r="I345" s="52">
        <f t="shared" si="46"/>
        <v>2</v>
      </c>
      <c r="J345" s="96">
        <f t="shared" si="47"/>
        <v>0</v>
      </c>
      <c r="K345" s="97">
        <f t="shared" si="45"/>
        <v>0</v>
      </c>
    </row>
    <row r="346" spans="1:11" ht="30" customHeight="1" x14ac:dyDescent="0.25">
      <c r="A346" s="338" t="s">
        <v>1044</v>
      </c>
      <c r="B346" s="260" t="s">
        <v>5085</v>
      </c>
      <c r="C346" s="183" t="s">
        <v>3872</v>
      </c>
      <c r="D346" s="315"/>
      <c r="E346" s="166" t="s">
        <v>4404</v>
      </c>
      <c r="F346" s="233">
        <v>1</v>
      </c>
      <c r="G346" s="168" t="s">
        <v>4963</v>
      </c>
      <c r="I346" s="52">
        <f t="shared" si="46"/>
        <v>2</v>
      </c>
      <c r="J346" s="96">
        <f t="shared" si="47"/>
        <v>0</v>
      </c>
      <c r="K346" s="97">
        <f t="shared" si="45"/>
        <v>0</v>
      </c>
    </row>
    <row r="347" spans="1:11" ht="30" customHeight="1" x14ac:dyDescent="0.25">
      <c r="A347" s="338" t="s">
        <v>1045</v>
      </c>
      <c r="B347" s="260" t="s">
        <v>5085</v>
      </c>
      <c r="C347" s="183" t="s">
        <v>480</v>
      </c>
      <c r="D347" s="315"/>
      <c r="E347" s="166" t="s">
        <v>4404</v>
      </c>
      <c r="F347" s="233">
        <v>1</v>
      </c>
      <c r="G347" s="168" t="s">
        <v>4963</v>
      </c>
      <c r="I347" s="52">
        <f t="shared" si="46"/>
        <v>2</v>
      </c>
      <c r="J347" s="96">
        <f t="shared" si="47"/>
        <v>0</v>
      </c>
      <c r="K347" s="97">
        <f t="shared" si="45"/>
        <v>0</v>
      </c>
    </row>
    <row r="348" spans="1:11" ht="30" customHeight="1" x14ac:dyDescent="0.25">
      <c r="A348" s="338" t="s">
        <v>1046</v>
      </c>
      <c r="B348" s="260" t="s">
        <v>5085</v>
      </c>
      <c r="C348" s="183" t="s">
        <v>481</v>
      </c>
      <c r="D348" s="315"/>
      <c r="E348" s="166" t="s">
        <v>4404</v>
      </c>
      <c r="F348" s="233">
        <v>1</v>
      </c>
      <c r="G348" s="168" t="s">
        <v>4963</v>
      </c>
      <c r="I348" s="52">
        <f t="shared" si="46"/>
        <v>2</v>
      </c>
      <c r="J348" s="96">
        <f t="shared" si="47"/>
        <v>0</v>
      </c>
      <c r="K348" s="97">
        <f t="shared" si="45"/>
        <v>0</v>
      </c>
    </row>
    <row r="349" spans="1:11" ht="30" customHeight="1" x14ac:dyDescent="0.25">
      <c r="A349" s="338" t="s">
        <v>1047</v>
      </c>
      <c r="B349" s="260" t="s">
        <v>5085</v>
      </c>
      <c r="C349" s="183" t="s">
        <v>482</v>
      </c>
      <c r="D349" s="315"/>
      <c r="E349" s="166" t="s">
        <v>4404</v>
      </c>
      <c r="F349" s="233">
        <v>1</v>
      </c>
      <c r="G349" s="168" t="s">
        <v>4963</v>
      </c>
      <c r="I349" s="52">
        <f t="shared" si="46"/>
        <v>2</v>
      </c>
      <c r="J349" s="96">
        <f t="shared" si="47"/>
        <v>0</v>
      </c>
      <c r="K349" s="97">
        <f t="shared" si="45"/>
        <v>0</v>
      </c>
    </row>
    <row r="350" spans="1:11" ht="30" customHeight="1" x14ac:dyDescent="0.25">
      <c r="A350" s="338" t="s">
        <v>1048</v>
      </c>
      <c r="B350" s="260" t="s">
        <v>5085</v>
      </c>
      <c r="C350" s="183" t="s">
        <v>483</v>
      </c>
      <c r="D350" s="315"/>
      <c r="E350" s="166" t="s">
        <v>4404</v>
      </c>
      <c r="F350" s="233">
        <v>1</v>
      </c>
      <c r="G350" s="168" t="s">
        <v>4963</v>
      </c>
      <c r="I350" s="52">
        <f t="shared" si="46"/>
        <v>2</v>
      </c>
      <c r="J350" s="96">
        <f t="shared" si="47"/>
        <v>0</v>
      </c>
      <c r="K350" s="97">
        <f t="shared" si="45"/>
        <v>0</v>
      </c>
    </row>
    <row r="351" spans="1:11" ht="30" customHeight="1" x14ac:dyDescent="0.25">
      <c r="A351" s="338" t="s">
        <v>1049</v>
      </c>
      <c r="B351" s="260" t="s">
        <v>5085</v>
      </c>
      <c r="C351" s="183" t="s">
        <v>484</v>
      </c>
      <c r="D351" s="315"/>
      <c r="E351" s="166" t="s">
        <v>4404</v>
      </c>
      <c r="F351" s="233">
        <v>1</v>
      </c>
      <c r="G351" s="168" t="s">
        <v>4963</v>
      </c>
      <c r="I351" s="52">
        <f t="shared" si="46"/>
        <v>2</v>
      </c>
      <c r="J351" s="96">
        <f t="shared" si="47"/>
        <v>0</v>
      </c>
      <c r="K351" s="97">
        <f t="shared" si="45"/>
        <v>0</v>
      </c>
    </row>
    <row r="352" spans="1:11" ht="30" customHeight="1" x14ac:dyDescent="0.25">
      <c r="A352" s="338" t="s">
        <v>1050</v>
      </c>
      <c r="B352" s="260" t="s">
        <v>5085</v>
      </c>
      <c r="C352" s="183" t="s">
        <v>4835</v>
      </c>
      <c r="D352" s="315"/>
      <c r="E352" s="166" t="s">
        <v>4404</v>
      </c>
      <c r="F352" s="233">
        <v>1</v>
      </c>
      <c r="G352" s="168" t="s">
        <v>4963</v>
      </c>
      <c r="I352" s="52">
        <f t="shared" si="46"/>
        <v>2</v>
      </c>
      <c r="J352" s="96">
        <f t="shared" si="47"/>
        <v>0</v>
      </c>
      <c r="K352" s="97">
        <f t="shared" si="45"/>
        <v>0</v>
      </c>
    </row>
    <row r="353" spans="1:11" ht="30" customHeight="1" x14ac:dyDescent="0.25">
      <c r="A353" s="338" t="s">
        <v>1051</v>
      </c>
      <c r="B353" s="260" t="s">
        <v>3041</v>
      </c>
      <c r="C353" s="183" t="s">
        <v>485</v>
      </c>
      <c r="D353" s="315"/>
      <c r="E353" s="166" t="s">
        <v>4405</v>
      </c>
      <c r="F353" s="233">
        <v>1</v>
      </c>
      <c r="G353" s="168" t="s">
        <v>4963</v>
      </c>
      <c r="I353" s="52">
        <f t="shared" si="46"/>
        <v>1</v>
      </c>
      <c r="J353" s="96">
        <f t="shared" si="47"/>
        <v>0</v>
      </c>
      <c r="K353" s="97">
        <f t="shared" si="45"/>
        <v>0</v>
      </c>
    </row>
    <row r="354" spans="1:11" ht="30" customHeight="1" x14ac:dyDescent="0.25">
      <c r="A354" s="338" t="s">
        <v>1052</v>
      </c>
      <c r="B354" s="260" t="s">
        <v>3041</v>
      </c>
      <c r="C354" s="183" t="s">
        <v>486</v>
      </c>
      <c r="D354" s="315"/>
      <c r="E354" s="166" t="s">
        <v>4405</v>
      </c>
      <c r="F354" s="233">
        <v>1</v>
      </c>
      <c r="G354" s="168" t="s">
        <v>4963</v>
      </c>
      <c r="I354" s="52">
        <f t="shared" si="46"/>
        <v>1</v>
      </c>
      <c r="J354" s="96">
        <f t="shared" si="47"/>
        <v>0</v>
      </c>
      <c r="K354" s="97">
        <f t="shared" si="45"/>
        <v>0</v>
      </c>
    </row>
    <row r="355" spans="1:11" ht="30" customHeight="1" x14ac:dyDescent="0.25">
      <c r="A355" s="338" t="s">
        <v>1053</v>
      </c>
      <c r="B355" s="260" t="s">
        <v>3041</v>
      </c>
      <c r="C355" s="183" t="s">
        <v>3075</v>
      </c>
      <c r="D355" s="315"/>
      <c r="E355" s="166" t="s">
        <v>4405</v>
      </c>
      <c r="F355" s="233">
        <v>1</v>
      </c>
      <c r="G355" s="168" t="s">
        <v>4963</v>
      </c>
      <c r="I355" s="52">
        <f t="shared" si="46"/>
        <v>1</v>
      </c>
      <c r="J355" s="96">
        <f t="shared" si="47"/>
        <v>0</v>
      </c>
      <c r="K355" s="97">
        <f t="shared" si="45"/>
        <v>0</v>
      </c>
    </row>
    <row r="356" spans="1:11" ht="30" customHeight="1" x14ac:dyDescent="0.25">
      <c r="A356" s="338" t="s">
        <v>1054</v>
      </c>
      <c r="B356" s="260" t="s">
        <v>5085</v>
      </c>
      <c r="C356" s="183" t="s">
        <v>4248</v>
      </c>
      <c r="D356" s="315"/>
      <c r="E356" s="166" t="s">
        <v>4405</v>
      </c>
      <c r="F356" s="233">
        <v>1</v>
      </c>
      <c r="G356" s="168" t="s">
        <v>4963</v>
      </c>
      <c r="I356" s="52">
        <f t="shared" si="46"/>
        <v>2</v>
      </c>
      <c r="J356" s="96">
        <f t="shared" si="47"/>
        <v>0</v>
      </c>
      <c r="K356" s="97">
        <f t="shared" si="45"/>
        <v>0</v>
      </c>
    </row>
    <row r="357" spans="1:11" ht="30" customHeight="1" x14ac:dyDescent="0.25">
      <c r="A357" s="338" t="s">
        <v>1055</v>
      </c>
      <c r="B357" s="260" t="s">
        <v>5085</v>
      </c>
      <c r="C357" s="183" t="s">
        <v>4947</v>
      </c>
      <c r="D357" s="315"/>
      <c r="E357" s="166" t="s">
        <v>4405</v>
      </c>
      <c r="F357" s="233">
        <v>1</v>
      </c>
      <c r="G357" s="168" t="s">
        <v>4963</v>
      </c>
      <c r="I357" s="52">
        <f t="shared" si="46"/>
        <v>2</v>
      </c>
      <c r="J357" s="96">
        <f t="shared" si="47"/>
        <v>0</v>
      </c>
      <c r="K357" s="97">
        <f t="shared" si="45"/>
        <v>0</v>
      </c>
    </row>
    <row r="358" spans="1:11" ht="30" customHeight="1" x14ac:dyDescent="0.25">
      <c r="A358" s="338" t="s">
        <v>1056</v>
      </c>
      <c r="B358" s="260" t="s">
        <v>3041</v>
      </c>
      <c r="C358" s="183" t="s">
        <v>487</v>
      </c>
      <c r="D358" s="315"/>
      <c r="E358" s="166" t="s">
        <v>4405</v>
      </c>
      <c r="F358" s="233">
        <v>1</v>
      </c>
      <c r="G358" s="168" t="s">
        <v>4963</v>
      </c>
      <c r="I358" s="52">
        <f t="shared" si="46"/>
        <v>1</v>
      </c>
      <c r="J358" s="96">
        <f t="shared" si="47"/>
        <v>0</v>
      </c>
      <c r="K358" s="97">
        <f t="shared" si="45"/>
        <v>0</v>
      </c>
    </row>
    <row r="359" spans="1:11" ht="30" customHeight="1" x14ac:dyDescent="0.25">
      <c r="A359" s="338" t="s">
        <v>1057</v>
      </c>
      <c r="B359" s="260" t="s">
        <v>5085</v>
      </c>
      <c r="C359" s="169" t="s">
        <v>4043</v>
      </c>
      <c r="D359" s="142"/>
      <c r="E359" s="166" t="s">
        <v>4404</v>
      </c>
      <c r="F359" s="233">
        <v>1</v>
      </c>
      <c r="G359" s="168" t="s">
        <v>4963</v>
      </c>
      <c r="I359" s="52">
        <f t="shared" si="46"/>
        <v>2</v>
      </c>
      <c r="J359" s="96">
        <f t="shared" si="47"/>
        <v>0</v>
      </c>
      <c r="K359" s="97">
        <f t="shared" si="45"/>
        <v>0</v>
      </c>
    </row>
    <row r="360" spans="1:11" ht="30" customHeight="1" x14ac:dyDescent="0.25">
      <c r="A360" s="338" t="s">
        <v>1058</v>
      </c>
      <c r="B360" s="260" t="s">
        <v>5085</v>
      </c>
      <c r="C360" s="164" t="s">
        <v>1767</v>
      </c>
      <c r="D360" s="142"/>
      <c r="E360" s="166" t="s">
        <v>4404</v>
      </c>
      <c r="F360" s="233">
        <v>1</v>
      </c>
      <c r="G360" s="168" t="s">
        <v>4963</v>
      </c>
      <c r="I360" s="52">
        <f t="shared" si="46"/>
        <v>2</v>
      </c>
      <c r="J360" s="96">
        <f t="shared" si="47"/>
        <v>0</v>
      </c>
      <c r="K360" s="97">
        <f t="shared" si="45"/>
        <v>0</v>
      </c>
    </row>
    <row r="361" spans="1:11" ht="45.75" customHeight="1" x14ac:dyDescent="0.25">
      <c r="A361" s="338" t="s">
        <v>1059</v>
      </c>
      <c r="B361" s="260" t="s">
        <v>5085</v>
      </c>
      <c r="C361" s="164" t="s">
        <v>2735</v>
      </c>
      <c r="D361" s="142"/>
      <c r="E361" s="166" t="s">
        <v>4404</v>
      </c>
      <c r="F361" s="233">
        <v>1</v>
      </c>
      <c r="G361" s="168" t="s">
        <v>4963</v>
      </c>
      <c r="I361" s="52">
        <f t="shared" si="46"/>
        <v>2</v>
      </c>
      <c r="J361" s="96">
        <f t="shared" si="47"/>
        <v>0</v>
      </c>
      <c r="K361" s="97">
        <f t="shared" si="45"/>
        <v>0</v>
      </c>
    </row>
    <row r="362" spans="1:11" ht="45" customHeight="1" x14ac:dyDescent="0.25">
      <c r="A362" s="338" t="s">
        <v>1060</v>
      </c>
      <c r="B362" s="260" t="s">
        <v>5085</v>
      </c>
      <c r="C362" s="164" t="s">
        <v>1768</v>
      </c>
      <c r="D362" s="142"/>
      <c r="E362" s="166" t="s">
        <v>4404</v>
      </c>
      <c r="F362" s="233">
        <v>1</v>
      </c>
      <c r="G362" s="168" t="s">
        <v>4963</v>
      </c>
      <c r="I362" s="52">
        <f t="shared" si="46"/>
        <v>2</v>
      </c>
      <c r="J362" s="96">
        <f t="shared" si="47"/>
        <v>0</v>
      </c>
      <c r="K362" s="97">
        <f t="shared" si="45"/>
        <v>0</v>
      </c>
    </row>
    <row r="363" spans="1:11" ht="30" customHeight="1" x14ac:dyDescent="0.25">
      <c r="A363" s="338" t="s">
        <v>1061</v>
      </c>
      <c r="B363" s="260" t="s">
        <v>5085</v>
      </c>
      <c r="C363" s="164" t="s">
        <v>3420</v>
      </c>
      <c r="D363" s="142"/>
      <c r="E363" s="166" t="s">
        <v>4404</v>
      </c>
      <c r="F363" s="233">
        <v>1</v>
      </c>
      <c r="G363" s="168" t="s">
        <v>4963</v>
      </c>
      <c r="I363" s="52">
        <f t="shared" si="46"/>
        <v>2</v>
      </c>
      <c r="J363" s="96">
        <f t="shared" si="47"/>
        <v>0</v>
      </c>
      <c r="K363" s="97">
        <f t="shared" si="45"/>
        <v>0</v>
      </c>
    </row>
    <row r="364" spans="1:11" ht="30" customHeight="1" x14ac:dyDescent="0.25">
      <c r="A364" s="338" t="s">
        <v>1062</v>
      </c>
      <c r="B364" s="260" t="s">
        <v>5085</v>
      </c>
      <c r="C364" s="164" t="s">
        <v>2736</v>
      </c>
      <c r="D364" s="142"/>
      <c r="E364" s="166" t="s">
        <v>4404</v>
      </c>
      <c r="F364" s="233">
        <v>1</v>
      </c>
      <c r="G364" s="168" t="s">
        <v>4963</v>
      </c>
      <c r="I364" s="52">
        <f t="shared" si="46"/>
        <v>2</v>
      </c>
      <c r="J364" s="96">
        <f t="shared" si="47"/>
        <v>0</v>
      </c>
      <c r="K364" s="97">
        <f t="shared" si="45"/>
        <v>0</v>
      </c>
    </row>
    <row r="365" spans="1:11" ht="30" customHeight="1" x14ac:dyDescent="0.25">
      <c r="A365" s="338" t="s">
        <v>1063</v>
      </c>
      <c r="B365" s="260" t="s">
        <v>5085</v>
      </c>
      <c r="C365" s="164" t="s">
        <v>2796</v>
      </c>
      <c r="D365" s="142"/>
      <c r="E365" s="166" t="s">
        <v>4404</v>
      </c>
      <c r="F365" s="233">
        <v>1</v>
      </c>
      <c r="G365" s="168" t="s">
        <v>4963</v>
      </c>
      <c r="I365" s="52">
        <f t="shared" si="46"/>
        <v>2</v>
      </c>
      <c r="J365" s="96">
        <f t="shared" si="47"/>
        <v>0</v>
      </c>
      <c r="K365" s="97">
        <f t="shared" si="45"/>
        <v>0</v>
      </c>
    </row>
    <row r="366" spans="1:11" ht="30" customHeight="1" x14ac:dyDescent="0.25">
      <c r="A366" s="338" t="s">
        <v>1064</v>
      </c>
      <c r="B366" s="260" t="s">
        <v>5085</v>
      </c>
      <c r="C366" s="164" t="s">
        <v>3419</v>
      </c>
      <c r="D366" s="142"/>
      <c r="E366" s="166" t="s">
        <v>4404</v>
      </c>
      <c r="F366" s="233">
        <v>1</v>
      </c>
      <c r="G366" s="168" t="s">
        <v>4963</v>
      </c>
      <c r="I366" s="52">
        <f t="shared" si="46"/>
        <v>2</v>
      </c>
      <c r="J366" s="96">
        <f t="shared" si="47"/>
        <v>0</v>
      </c>
      <c r="K366" s="97">
        <f t="shared" si="45"/>
        <v>0</v>
      </c>
    </row>
    <row r="367" spans="1:11" ht="30" customHeight="1" x14ac:dyDescent="0.25">
      <c r="A367" s="338" t="s">
        <v>1065</v>
      </c>
      <c r="B367" s="260" t="s">
        <v>5085</v>
      </c>
      <c r="C367" s="164" t="s">
        <v>2737</v>
      </c>
      <c r="D367" s="142"/>
      <c r="E367" s="166" t="s">
        <v>4404</v>
      </c>
      <c r="F367" s="233">
        <v>1</v>
      </c>
      <c r="G367" s="168" t="s">
        <v>4963</v>
      </c>
      <c r="I367" s="52">
        <f t="shared" si="46"/>
        <v>2</v>
      </c>
      <c r="J367" s="96">
        <f t="shared" si="47"/>
        <v>0</v>
      </c>
      <c r="K367" s="97">
        <f t="shared" si="45"/>
        <v>0</v>
      </c>
    </row>
    <row r="368" spans="1:11" ht="30" customHeight="1" x14ac:dyDescent="0.25">
      <c r="A368" s="338" t="s">
        <v>1066</v>
      </c>
      <c r="B368" s="260" t="s">
        <v>5085</v>
      </c>
      <c r="C368" s="164" t="s">
        <v>1769</v>
      </c>
      <c r="D368" s="142"/>
      <c r="E368" s="166" t="s">
        <v>4404</v>
      </c>
      <c r="F368" s="233">
        <v>1</v>
      </c>
      <c r="G368" s="168" t="s">
        <v>4963</v>
      </c>
      <c r="I368" s="52">
        <f t="shared" si="46"/>
        <v>2</v>
      </c>
      <c r="J368" s="96">
        <f t="shared" si="47"/>
        <v>0</v>
      </c>
      <c r="K368" s="97">
        <f t="shared" si="45"/>
        <v>0</v>
      </c>
    </row>
    <row r="369" spans="1:11" ht="30" customHeight="1" x14ac:dyDescent="0.25">
      <c r="A369" s="338" t="s">
        <v>1067</v>
      </c>
      <c r="B369" s="260" t="s">
        <v>5085</v>
      </c>
      <c r="C369" s="164" t="s">
        <v>2738</v>
      </c>
      <c r="D369" s="142"/>
      <c r="E369" s="166" t="s">
        <v>4404</v>
      </c>
      <c r="F369" s="233">
        <v>1</v>
      </c>
      <c r="G369" s="168" t="s">
        <v>4963</v>
      </c>
      <c r="I369" s="52">
        <f t="shared" si="46"/>
        <v>2</v>
      </c>
      <c r="J369" s="96">
        <f t="shared" si="47"/>
        <v>0</v>
      </c>
      <c r="K369" s="97">
        <f t="shared" si="45"/>
        <v>0</v>
      </c>
    </row>
    <row r="370" spans="1:11" ht="30" customHeight="1" x14ac:dyDescent="0.25">
      <c r="A370" s="338" t="s">
        <v>1530</v>
      </c>
      <c r="B370" s="260" t="s">
        <v>5085</v>
      </c>
      <c r="C370" s="164" t="s">
        <v>2739</v>
      </c>
      <c r="D370" s="142"/>
      <c r="E370" s="166" t="s">
        <v>4404</v>
      </c>
      <c r="F370" s="233">
        <v>1</v>
      </c>
      <c r="G370" s="168" t="s">
        <v>4963</v>
      </c>
      <c r="I370" s="52">
        <f t="shared" si="46"/>
        <v>2</v>
      </c>
      <c r="J370" s="96">
        <f t="shared" si="47"/>
        <v>0</v>
      </c>
      <c r="K370" s="97">
        <f t="shared" si="45"/>
        <v>0</v>
      </c>
    </row>
    <row r="371" spans="1:11" ht="48" customHeight="1" x14ac:dyDescent="0.25">
      <c r="A371" s="338" t="s">
        <v>1068</v>
      </c>
      <c r="B371" s="260" t="s">
        <v>5085</v>
      </c>
      <c r="C371" s="164" t="s">
        <v>1785</v>
      </c>
      <c r="D371" s="313"/>
      <c r="E371" s="166" t="s">
        <v>4404</v>
      </c>
      <c r="F371" s="233">
        <v>1</v>
      </c>
      <c r="G371" s="168" t="s">
        <v>4963</v>
      </c>
      <c r="I371" s="52">
        <f t="shared" si="46"/>
        <v>2</v>
      </c>
      <c r="J371" s="96">
        <f t="shared" si="47"/>
        <v>0</v>
      </c>
      <c r="K371" s="97">
        <f t="shared" si="45"/>
        <v>0</v>
      </c>
    </row>
    <row r="372" spans="1:11" ht="48" customHeight="1" x14ac:dyDescent="0.25">
      <c r="A372" s="338" t="s">
        <v>1069</v>
      </c>
      <c r="B372" s="260" t="s">
        <v>5085</v>
      </c>
      <c r="C372" s="164" t="s">
        <v>3418</v>
      </c>
      <c r="D372" s="313"/>
      <c r="E372" s="166" t="s">
        <v>4404</v>
      </c>
      <c r="F372" s="233">
        <v>1</v>
      </c>
      <c r="G372" s="168" t="s">
        <v>4963</v>
      </c>
      <c r="I372" s="52">
        <f t="shared" si="46"/>
        <v>2</v>
      </c>
      <c r="J372" s="96">
        <f t="shared" si="47"/>
        <v>0</v>
      </c>
      <c r="K372" s="97">
        <f t="shared" si="45"/>
        <v>0</v>
      </c>
    </row>
    <row r="373" spans="1:11" ht="30" customHeight="1" x14ac:dyDescent="0.25">
      <c r="A373" s="338" t="s">
        <v>1070</v>
      </c>
      <c r="B373" s="260" t="s">
        <v>5085</v>
      </c>
      <c r="C373" s="244" t="s">
        <v>1753</v>
      </c>
      <c r="D373" s="381"/>
      <c r="E373" s="378" t="s">
        <v>4404</v>
      </c>
      <c r="F373" s="379">
        <v>1</v>
      </c>
      <c r="G373" s="482" t="s">
        <v>4963</v>
      </c>
      <c r="I373" s="52">
        <f t="shared" si="46"/>
        <v>2</v>
      </c>
      <c r="J373" s="96">
        <f t="shared" si="47"/>
        <v>0</v>
      </c>
      <c r="K373" s="97">
        <f t="shared" si="45"/>
        <v>0</v>
      </c>
    </row>
    <row r="374" spans="1:11" ht="30" customHeight="1" x14ac:dyDescent="0.25">
      <c r="A374" s="191"/>
      <c r="B374" s="192"/>
      <c r="C374" s="187" t="s">
        <v>4230</v>
      </c>
      <c r="D374" s="188"/>
      <c r="E374" s="328"/>
      <c r="F374" s="194"/>
      <c r="G374" s="331"/>
      <c r="I374" s="52"/>
      <c r="J374" s="96"/>
      <c r="K374" s="97"/>
    </row>
    <row r="375" spans="1:11" ht="30" customHeight="1" x14ac:dyDescent="0.25">
      <c r="A375" s="338" t="s">
        <v>1071</v>
      </c>
      <c r="B375" s="260" t="s">
        <v>5085</v>
      </c>
      <c r="C375" s="223" t="s">
        <v>4231</v>
      </c>
      <c r="D375" s="314"/>
      <c r="E375" s="470" t="s">
        <v>4404</v>
      </c>
      <c r="F375" s="262">
        <v>1</v>
      </c>
      <c r="G375" s="263" t="s">
        <v>4963</v>
      </c>
      <c r="I375" s="52">
        <f t="shared" ref="I375:I400" si="48">IF(NOT(ISBLANK($B375)),VLOOKUP($B375,specdata,2,FALSE),"")</f>
        <v>2</v>
      </c>
      <c r="J375" s="96">
        <f t="shared" ref="J375:J400" si="49">VLOOKUP(G375,AvailabilityData,2,FALSE)</f>
        <v>0</v>
      </c>
      <c r="K375" s="97">
        <f t="shared" si="45"/>
        <v>0</v>
      </c>
    </row>
    <row r="376" spans="1:11" ht="30" customHeight="1" x14ac:dyDescent="0.25">
      <c r="A376" s="338" t="s">
        <v>1072</v>
      </c>
      <c r="B376" s="260" t="s">
        <v>5085</v>
      </c>
      <c r="C376" s="183" t="s">
        <v>4232</v>
      </c>
      <c r="D376" s="142"/>
      <c r="E376" s="171" t="s">
        <v>4404</v>
      </c>
      <c r="F376" s="233">
        <v>1</v>
      </c>
      <c r="G376" s="168" t="s">
        <v>4963</v>
      </c>
      <c r="I376" s="52">
        <f t="shared" si="48"/>
        <v>2</v>
      </c>
      <c r="J376" s="96">
        <f t="shared" si="49"/>
        <v>0</v>
      </c>
      <c r="K376" s="97">
        <f t="shared" si="45"/>
        <v>0</v>
      </c>
    </row>
    <row r="377" spans="1:11" ht="30" customHeight="1" x14ac:dyDescent="0.25">
      <c r="A377" s="338" t="s">
        <v>1073</v>
      </c>
      <c r="B377" s="260" t="s">
        <v>5085</v>
      </c>
      <c r="C377" s="183" t="s">
        <v>4233</v>
      </c>
      <c r="D377" s="142"/>
      <c r="E377" s="171" t="s">
        <v>4404</v>
      </c>
      <c r="F377" s="233">
        <v>1</v>
      </c>
      <c r="G377" s="168" t="s">
        <v>4963</v>
      </c>
      <c r="I377" s="52">
        <f t="shared" si="48"/>
        <v>2</v>
      </c>
      <c r="J377" s="96">
        <f t="shared" si="49"/>
        <v>0</v>
      </c>
      <c r="K377" s="97">
        <f t="shared" si="45"/>
        <v>0</v>
      </c>
    </row>
    <row r="378" spans="1:11" ht="30" customHeight="1" x14ac:dyDescent="0.25">
      <c r="A378" s="338" t="s">
        <v>1074</v>
      </c>
      <c r="B378" s="260" t="s">
        <v>5085</v>
      </c>
      <c r="C378" s="183" t="s">
        <v>4234</v>
      </c>
      <c r="D378" s="142"/>
      <c r="E378" s="171" t="s">
        <v>4404</v>
      </c>
      <c r="F378" s="233">
        <v>1</v>
      </c>
      <c r="G378" s="168" t="s">
        <v>4963</v>
      </c>
      <c r="I378" s="52">
        <f t="shared" si="48"/>
        <v>2</v>
      </c>
      <c r="J378" s="96">
        <f t="shared" si="49"/>
        <v>0</v>
      </c>
      <c r="K378" s="97">
        <f t="shared" si="45"/>
        <v>0</v>
      </c>
    </row>
    <row r="379" spans="1:11" ht="30" customHeight="1" x14ac:dyDescent="0.25">
      <c r="A379" s="338" t="s">
        <v>1075</v>
      </c>
      <c r="B379" s="260" t="s">
        <v>5085</v>
      </c>
      <c r="C379" s="183" t="s">
        <v>4213</v>
      </c>
      <c r="D379" s="142"/>
      <c r="E379" s="171" t="s">
        <v>4404</v>
      </c>
      <c r="F379" s="233">
        <v>1</v>
      </c>
      <c r="G379" s="168" t="s">
        <v>4963</v>
      </c>
      <c r="I379" s="52">
        <f t="shared" si="48"/>
        <v>2</v>
      </c>
      <c r="J379" s="96">
        <f t="shared" si="49"/>
        <v>0</v>
      </c>
      <c r="K379" s="97">
        <f t="shared" si="45"/>
        <v>0</v>
      </c>
    </row>
    <row r="380" spans="1:11" ht="30" customHeight="1" x14ac:dyDescent="0.25">
      <c r="A380" s="338" t="s">
        <v>1076</v>
      </c>
      <c r="B380" s="260" t="s">
        <v>5085</v>
      </c>
      <c r="C380" s="183" t="s">
        <v>4235</v>
      </c>
      <c r="D380" s="142"/>
      <c r="E380" s="171" t="s">
        <v>4404</v>
      </c>
      <c r="F380" s="233">
        <v>1</v>
      </c>
      <c r="G380" s="168" t="s">
        <v>4963</v>
      </c>
      <c r="I380" s="52">
        <f t="shared" si="48"/>
        <v>2</v>
      </c>
      <c r="J380" s="96">
        <f t="shared" si="49"/>
        <v>0</v>
      </c>
      <c r="K380" s="97">
        <f t="shared" si="45"/>
        <v>0</v>
      </c>
    </row>
    <row r="381" spans="1:11" ht="30" customHeight="1" x14ac:dyDescent="0.25">
      <c r="A381" s="338" t="s">
        <v>1077</v>
      </c>
      <c r="B381" s="260" t="s">
        <v>5085</v>
      </c>
      <c r="C381" s="183" t="s">
        <v>4236</v>
      </c>
      <c r="D381" s="142"/>
      <c r="E381" s="171" t="s">
        <v>4404</v>
      </c>
      <c r="F381" s="233">
        <v>1</v>
      </c>
      <c r="G381" s="168" t="s">
        <v>4963</v>
      </c>
      <c r="I381" s="52">
        <f t="shared" si="48"/>
        <v>2</v>
      </c>
      <c r="J381" s="96">
        <f t="shared" si="49"/>
        <v>0</v>
      </c>
      <c r="K381" s="97">
        <f t="shared" si="45"/>
        <v>0</v>
      </c>
    </row>
    <row r="382" spans="1:11" ht="30" customHeight="1" x14ac:dyDescent="0.25">
      <c r="A382" s="338" t="s">
        <v>1078</v>
      </c>
      <c r="B382" s="260" t="s">
        <v>5085</v>
      </c>
      <c r="C382" s="183" t="s">
        <v>4237</v>
      </c>
      <c r="D382" s="142"/>
      <c r="E382" s="171" t="s">
        <v>4404</v>
      </c>
      <c r="F382" s="233">
        <v>1</v>
      </c>
      <c r="G382" s="168" t="s">
        <v>4963</v>
      </c>
      <c r="I382" s="52">
        <f t="shared" si="48"/>
        <v>2</v>
      </c>
      <c r="J382" s="96">
        <f t="shared" si="49"/>
        <v>0</v>
      </c>
      <c r="K382" s="97">
        <f t="shared" si="45"/>
        <v>0</v>
      </c>
    </row>
    <row r="383" spans="1:11" ht="30" customHeight="1" x14ac:dyDescent="0.25">
      <c r="A383" s="338" t="s">
        <v>1531</v>
      </c>
      <c r="B383" s="260" t="s">
        <v>5085</v>
      </c>
      <c r="C383" s="183" t="s">
        <v>4238</v>
      </c>
      <c r="D383" s="142"/>
      <c r="E383" s="171" t="s">
        <v>4404</v>
      </c>
      <c r="F383" s="233">
        <v>1</v>
      </c>
      <c r="G383" s="168" t="s">
        <v>4963</v>
      </c>
      <c r="I383" s="52">
        <f t="shared" si="48"/>
        <v>2</v>
      </c>
      <c r="J383" s="96">
        <f t="shared" si="49"/>
        <v>0</v>
      </c>
      <c r="K383" s="97">
        <f t="shared" si="45"/>
        <v>0</v>
      </c>
    </row>
    <row r="384" spans="1:11" ht="30" customHeight="1" x14ac:dyDescent="0.25">
      <c r="A384" s="338" t="s">
        <v>1079</v>
      </c>
      <c r="B384" s="260" t="s">
        <v>5085</v>
      </c>
      <c r="C384" s="183" t="s">
        <v>4239</v>
      </c>
      <c r="D384" s="142"/>
      <c r="E384" s="171" t="s">
        <v>4404</v>
      </c>
      <c r="F384" s="233">
        <v>1</v>
      </c>
      <c r="G384" s="168" t="s">
        <v>4963</v>
      </c>
      <c r="I384" s="52">
        <f t="shared" si="48"/>
        <v>2</v>
      </c>
      <c r="J384" s="96">
        <f t="shared" si="49"/>
        <v>0</v>
      </c>
      <c r="K384" s="97">
        <f t="shared" si="45"/>
        <v>0</v>
      </c>
    </row>
    <row r="385" spans="1:11" ht="30" customHeight="1" x14ac:dyDescent="0.25">
      <c r="A385" s="338" t="s">
        <v>1080</v>
      </c>
      <c r="B385" s="260" t="s">
        <v>5085</v>
      </c>
      <c r="C385" s="183" t="s">
        <v>4240</v>
      </c>
      <c r="D385" s="142"/>
      <c r="E385" s="171" t="s">
        <v>4404</v>
      </c>
      <c r="F385" s="233">
        <v>1</v>
      </c>
      <c r="G385" s="168" t="s">
        <v>4963</v>
      </c>
      <c r="I385" s="52">
        <f t="shared" si="48"/>
        <v>2</v>
      </c>
      <c r="J385" s="96">
        <f t="shared" si="49"/>
        <v>0</v>
      </c>
      <c r="K385" s="97">
        <f t="shared" si="45"/>
        <v>0</v>
      </c>
    </row>
    <row r="386" spans="1:11" ht="30" customHeight="1" x14ac:dyDescent="0.25">
      <c r="A386" s="338" t="s">
        <v>1081</v>
      </c>
      <c r="B386" s="260" t="s">
        <v>5085</v>
      </c>
      <c r="C386" s="183" t="s">
        <v>4241</v>
      </c>
      <c r="D386" s="142"/>
      <c r="E386" s="171" t="s">
        <v>4404</v>
      </c>
      <c r="F386" s="233">
        <v>1</v>
      </c>
      <c r="G386" s="168" t="s">
        <v>4963</v>
      </c>
      <c r="I386" s="52">
        <f t="shared" si="48"/>
        <v>2</v>
      </c>
      <c r="J386" s="96">
        <f t="shared" si="49"/>
        <v>0</v>
      </c>
      <c r="K386" s="97">
        <f t="shared" si="45"/>
        <v>0</v>
      </c>
    </row>
    <row r="387" spans="1:11" ht="30" customHeight="1" x14ac:dyDescent="0.25">
      <c r="A387" s="338" t="s">
        <v>1082</v>
      </c>
      <c r="B387" s="260" t="s">
        <v>5085</v>
      </c>
      <c r="C387" s="183" t="s">
        <v>4242</v>
      </c>
      <c r="D387" s="142"/>
      <c r="E387" s="171" t="s">
        <v>4404</v>
      </c>
      <c r="F387" s="233">
        <v>1</v>
      </c>
      <c r="G387" s="168" t="s">
        <v>4963</v>
      </c>
      <c r="I387" s="52">
        <f t="shared" si="48"/>
        <v>2</v>
      </c>
      <c r="J387" s="96">
        <f t="shared" si="49"/>
        <v>0</v>
      </c>
      <c r="K387" s="97">
        <f t="shared" si="45"/>
        <v>0</v>
      </c>
    </row>
    <row r="388" spans="1:11" ht="30" customHeight="1" x14ac:dyDescent="0.25">
      <c r="A388" s="338" t="s">
        <v>1083</v>
      </c>
      <c r="B388" s="260" t="s">
        <v>5085</v>
      </c>
      <c r="C388" s="183" t="s">
        <v>4243</v>
      </c>
      <c r="D388" s="142"/>
      <c r="E388" s="171" t="s">
        <v>4404</v>
      </c>
      <c r="F388" s="233">
        <v>1</v>
      </c>
      <c r="G388" s="168" t="s">
        <v>4963</v>
      </c>
      <c r="I388" s="52">
        <f t="shared" si="48"/>
        <v>2</v>
      </c>
      <c r="J388" s="96">
        <f t="shared" si="49"/>
        <v>0</v>
      </c>
      <c r="K388" s="97">
        <f t="shared" si="45"/>
        <v>0</v>
      </c>
    </row>
    <row r="389" spans="1:11" ht="30" customHeight="1" x14ac:dyDescent="0.25">
      <c r="A389" s="338" t="s">
        <v>1084</v>
      </c>
      <c r="B389" s="260" t="s">
        <v>5085</v>
      </c>
      <c r="C389" s="183" t="s">
        <v>4244</v>
      </c>
      <c r="D389" s="142"/>
      <c r="E389" s="171" t="s">
        <v>4404</v>
      </c>
      <c r="F389" s="233">
        <v>1</v>
      </c>
      <c r="G389" s="168" t="s">
        <v>4963</v>
      </c>
      <c r="I389" s="52">
        <f t="shared" si="48"/>
        <v>2</v>
      </c>
      <c r="J389" s="96">
        <f t="shared" si="49"/>
        <v>0</v>
      </c>
      <c r="K389" s="97">
        <f t="shared" si="45"/>
        <v>0</v>
      </c>
    </row>
    <row r="390" spans="1:11" ht="30" customHeight="1" x14ac:dyDescent="0.25">
      <c r="A390" s="338" t="s">
        <v>1085</v>
      </c>
      <c r="B390" s="260" t="s">
        <v>5085</v>
      </c>
      <c r="C390" s="183" t="s">
        <v>3123</v>
      </c>
      <c r="D390" s="142"/>
      <c r="E390" s="171" t="s">
        <v>4404</v>
      </c>
      <c r="F390" s="233">
        <v>1</v>
      </c>
      <c r="G390" s="168" t="s">
        <v>4963</v>
      </c>
      <c r="I390" s="52">
        <f t="shared" si="48"/>
        <v>2</v>
      </c>
      <c r="J390" s="96">
        <f t="shared" si="49"/>
        <v>0</v>
      </c>
      <c r="K390" s="97">
        <f t="shared" ref="K390:K453" si="50">I390*J390</f>
        <v>0</v>
      </c>
    </row>
    <row r="391" spans="1:11" ht="30" customHeight="1" x14ac:dyDescent="0.25">
      <c r="A391" s="338" t="s">
        <v>1086</v>
      </c>
      <c r="B391" s="260" t="s">
        <v>5085</v>
      </c>
      <c r="C391" s="183" t="s">
        <v>3357</v>
      </c>
      <c r="D391" s="142"/>
      <c r="E391" s="171" t="s">
        <v>4404</v>
      </c>
      <c r="F391" s="233">
        <v>1</v>
      </c>
      <c r="G391" s="168" t="s">
        <v>4963</v>
      </c>
      <c r="I391" s="52">
        <f t="shared" si="48"/>
        <v>2</v>
      </c>
      <c r="J391" s="96">
        <f t="shared" si="49"/>
        <v>0</v>
      </c>
      <c r="K391" s="97">
        <f t="shared" si="50"/>
        <v>0</v>
      </c>
    </row>
    <row r="392" spans="1:11" ht="30" customHeight="1" x14ac:dyDescent="0.25">
      <c r="A392" s="338" t="s">
        <v>1087</v>
      </c>
      <c r="B392" s="260" t="s">
        <v>5085</v>
      </c>
      <c r="C392" s="183" t="s">
        <v>4245</v>
      </c>
      <c r="D392" s="142"/>
      <c r="E392" s="171" t="s">
        <v>4405</v>
      </c>
      <c r="F392" s="233">
        <v>1</v>
      </c>
      <c r="G392" s="168" t="s">
        <v>4963</v>
      </c>
      <c r="I392" s="52">
        <f t="shared" si="48"/>
        <v>2</v>
      </c>
      <c r="J392" s="96">
        <f t="shared" si="49"/>
        <v>0</v>
      </c>
      <c r="K392" s="97">
        <f t="shared" si="50"/>
        <v>0</v>
      </c>
    </row>
    <row r="393" spans="1:11" ht="30" customHeight="1" x14ac:dyDescent="0.25">
      <c r="A393" s="338" t="s">
        <v>1088</v>
      </c>
      <c r="B393" s="260" t="s">
        <v>5085</v>
      </c>
      <c r="C393" s="183" t="s">
        <v>4246</v>
      </c>
      <c r="D393" s="142"/>
      <c r="E393" s="171" t="s">
        <v>4405</v>
      </c>
      <c r="F393" s="233">
        <v>1</v>
      </c>
      <c r="G393" s="168" t="s">
        <v>4963</v>
      </c>
      <c r="I393" s="52">
        <f t="shared" si="48"/>
        <v>2</v>
      </c>
      <c r="J393" s="96">
        <f t="shared" si="49"/>
        <v>0</v>
      </c>
      <c r="K393" s="97">
        <f t="shared" si="50"/>
        <v>0</v>
      </c>
    </row>
    <row r="394" spans="1:11" ht="30" customHeight="1" x14ac:dyDescent="0.25">
      <c r="A394" s="338" t="s">
        <v>1089</v>
      </c>
      <c r="B394" s="260" t="s">
        <v>5085</v>
      </c>
      <c r="C394" s="183" t="s">
        <v>4247</v>
      </c>
      <c r="D394" s="142"/>
      <c r="E394" s="171" t="s">
        <v>4405</v>
      </c>
      <c r="F394" s="233">
        <v>1</v>
      </c>
      <c r="G394" s="168" t="s">
        <v>4963</v>
      </c>
      <c r="I394" s="52">
        <f t="shared" si="48"/>
        <v>2</v>
      </c>
      <c r="J394" s="96">
        <f t="shared" si="49"/>
        <v>0</v>
      </c>
      <c r="K394" s="97">
        <f t="shared" si="50"/>
        <v>0</v>
      </c>
    </row>
    <row r="395" spans="1:11" ht="30" customHeight="1" x14ac:dyDescent="0.25">
      <c r="A395" s="338" t="s">
        <v>1090</v>
      </c>
      <c r="B395" s="260" t="s">
        <v>5085</v>
      </c>
      <c r="C395" s="183" t="s">
        <v>4949</v>
      </c>
      <c r="D395" s="142"/>
      <c r="E395" s="171" t="s">
        <v>4404</v>
      </c>
      <c r="F395" s="233">
        <v>1</v>
      </c>
      <c r="G395" s="168" t="s">
        <v>4963</v>
      </c>
      <c r="I395" s="52">
        <f t="shared" si="48"/>
        <v>2</v>
      </c>
      <c r="J395" s="96">
        <f t="shared" si="49"/>
        <v>0</v>
      </c>
      <c r="K395" s="97">
        <f t="shared" si="50"/>
        <v>0</v>
      </c>
    </row>
    <row r="396" spans="1:11" ht="30" customHeight="1" x14ac:dyDescent="0.25">
      <c r="A396" s="338" t="s">
        <v>1091</v>
      </c>
      <c r="B396" s="260" t="s">
        <v>5085</v>
      </c>
      <c r="C396" s="183" t="s">
        <v>4948</v>
      </c>
      <c r="D396" s="142"/>
      <c r="E396" s="171" t="s">
        <v>4404</v>
      </c>
      <c r="F396" s="233">
        <v>1</v>
      </c>
      <c r="G396" s="168" t="s">
        <v>4963</v>
      </c>
      <c r="I396" s="52">
        <f t="shared" si="48"/>
        <v>2</v>
      </c>
      <c r="J396" s="96">
        <f t="shared" si="49"/>
        <v>0</v>
      </c>
      <c r="K396" s="97">
        <f t="shared" si="50"/>
        <v>0</v>
      </c>
    </row>
    <row r="397" spans="1:11" ht="30" customHeight="1" x14ac:dyDescent="0.25">
      <c r="A397" s="338" t="s">
        <v>1092</v>
      </c>
      <c r="B397" s="260" t="s">
        <v>5085</v>
      </c>
      <c r="C397" s="183" t="s">
        <v>4248</v>
      </c>
      <c r="D397" s="142"/>
      <c r="E397" s="171" t="s">
        <v>4404</v>
      </c>
      <c r="F397" s="233">
        <v>1</v>
      </c>
      <c r="G397" s="168" t="s">
        <v>4963</v>
      </c>
      <c r="I397" s="52">
        <f t="shared" si="48"/>
        <v>2</v>
      </c>
      <c r="J397" s="96">
        <f t="shared" si="49"/>
        <v>0</v>
      </c>
      <c r="K397" s="97">
        <f t="shared" si="50"/>
        <v>0</v>
      </c>
    </row>
    <row r="398" spans="1:11" ht="30" customHeight="1" x14ac:dyDescent="0.25">
      <c r="A398" s="338" t="s">
        <v>1093</v>
      </c>
      <c r="B398" s="260" t="s">
        <v>5085</v>
      </c>
      <c r="C398" s="183" t="s">
        <v>487</v>
      </c>
      <c r="D398" s="142"/>
      <c r="E398" s="171" t="s">
        <v>4404</v>
      </c>
      <c r="F398" s="233">
        <v>1</v>
      </c>
      <c r="G398" s="168" t="s">
        <v>4963</v>
      </c>
      <c r="I398" s="52">
        <f t="shared" si="48"/>
        <v>2</v>
      </c>
      <c r="J398" s="96">
        <f t="shared" si="49"/>
        <v>0</v>
      </c>
      <c r="K398" s="97">
        <f t="shared" si="50"/>
        <v>0</v>
      </c>
    </row>
    <row r="399" spans="1:11" ht="45" customHeight="1" x14ac:dyDescent="0.25">
      <c r="A399" s="338" t="s">
        <v>1094</v>
      </c>
      <c r="B399" s="260" t="s">
        <v>5085</v>
      </c>
      <c r="C399" s="169" t="s">
        <v>4250</v>
      </c>
      <c r="D399" s="142"/>
      <c r="E399" s="171" t="s">
        <v>4404</v>
      </c>
      <c r="F399" s="233">
        <v>1</v>
      </c>
      <c r="G399" s="168" t="s">
        <v>4963</v>
      </c>
      <c r="I399" s="52">
        <f t="shared" si="48"/>
        <v>2</v>
      </c>
      <c r="J399" s="96">
        <f t="shared" si="49"/>
        <v>0</v>
      </c>
      <c r="K399" s="97">
        <f t="shared" si="50"/>
        <v>0</v>
      </c>
    </row>
    <row r="400" spans="1:11" ht="30" customHeight="1" x14ac:dyDescent="0.25">
      <c r="A400" s="338" t="s">
        <v>1095</v>
      </c>
      <c r="B400" s="260" t="s">
        <v>5085</v>
      </c>
      <c r="C400" s="208" t="s">
        <v>4315</v>
      </c>
      <c r="D400" s="381"/>
      <c r="E400" s="378" t="s">
        <v>4404</v>
      </c>
      <c r="F400" s="327">
        <v>1</v>
      </c>
      <c r="G400" s="482" t="s">
        <v>4963</v>
      </c>
      <c r="I400" s="52">
        <f t="shared" si="48"/>
        <v>2</v>
      </c>
      <c r="J400" s="96">
        <f t="shared" si="49"/>
        <v>0</v>
      </c>
      <c r="K400" s="97">
        <f t="shared" si="50"/>
        <v>0</v>
      </c>
    </row>
    <row r="401" spans="1:11" s="29" customFormat="1" ht="25.5" x14ac:dyDescent="0.25">
      <c r="A401" s="191"/>
      <c r="B401" s="192"/>
      <c r="C401" s="235" t="s">
        <v>1754</v>
      </c>
      <c r="D401" s="188"/>
      <c r="E401" s="328"/>
      <c r="F401" s="194"/>
      <c r="G401" s="331"/>
      <c r="H401" s="27"/>
      <c r="I401" s="52"/>
      <c r="J401" s="96"/>
      <c r="K401" s="97"/>
    </row>
    <row r="402" spans="1:11" ht="30" customHeight="1" x14ac:dyDescent="0.25">
      <c r="A402" s="338" t="s">
        <v>1096</v>
      </c>
      <c r="B402" s="374" t="s">
        <v>5085</v>
      </c>
      <c r="C402" s="223" t="s">
        <v>171</v>
      </c>
      <c r="D402" s="314"/>
      <c r="E402" s="261" t="s">
        <v>4404</v>
      </c>
      <c r="F402" s="262">
        <v>1</v>
      </c>
      <c r="G402" s="263" t="s">
        <v>4963</v>
      </c>
      <c r="I402" s="52">
        <f t="shared" ref="I402:I416" si="51">IF(NOT(ISBLANK($B402)),VLOOKUP($B402,specdata,2,FALSE),"")</f>
        <v>2</v>
      </c>
      <c r="J402" s="96">
        <f t="shared" ref="J402:J416" si="52">VLOOKUP(G402,AvailabilityData,2,FALSE)</f>
        <v>0</v>
      </c>
      <c r="K402" s="97">
        <f t="shared" si="50"/>
        <v>0</v>
      </c>
    </row>
    <row r="403" spans="1:11" ht="30" customHeight="1" x14ac:dyDescent="0.25">
      <c r="A403" s="338" t="s">
        <v>1097</v>
      </c>
      <c r="B403" s="374" t="s">
        <v>5085</v>
      </c>
      <c r="C403" s="223" t="s">
        <v>2740</v>
      </c>
      <c r="D403" s="314"/>
      <c r="E403" s="166" t="s">
        <v>4404</v>
      </c>
      <c r="F403" s="233">
        <v>1</v>
      </c>
      <c r="G403" s="168" t="s">
        <v>4963</v>
      </c>
      <c r="I403" s="52">
        <f t="shared" si="51"/>
        <v>2</v>
      </c>
      <c r="J403" s="96">
        <f t="shared" si="52"/>
        <v>0</v>
      </c>
      <c r="K403" s="97">
        <f t="shared" si="50"/>
        <v>0</v>
      </c>
    </row>
    <row r="404" spans="1:11" ht="30" customHeight="1" x14ac:dyDescent="0.25">
      <c r="A404" s="338" t="s">
        <v>1098</v>
      </c>
      <c r="B404" s="374" t="s">
        <v>5085</v>
      </c>
      <c r="C404" s="183" t="s">
        <v>40</v>
      </c>
      <c r="D404" s="314"/>
      <c r="E404" s="166" t="s">
        <v>4404</v>
      </c>
      <c r="F404" s="233">
        <v>1</v>
      </c>
      <c r="G404" s="168" t="s">
        <v>4963</v>
      </c>
      <c r="I404" s="52">
        <f t="shared" si="51"/>
        <v>2</v>
      </c>
      <c r="J404" s="96">
        <f t="shared" si="52"/>
        <v>0</v>
      </c>
      <c r="K404" s="97">
        <f t="shared" si="50"/>
        <v>0</v>
      </c>
    </row>
    <row r="405" spans="1:11" ht="30" customHeight="1" x14ac:dyDescent="0.25">
      <c r="A405" s="338" t="s">
        <v>1099</v>
      </c>
      <c r="B405" s="374" t="s">
        <v>5085</v>
      </c>
      <c r="C405" s="183" t="s">
        <v>41</v>
      </c>
      <c r="D405" s="314"/>
      <c r="E405" s="166" t="s">
        <v>4404</v>
      </c>
      <c r="F405" s="233">
        <v>1</v>
      </c>
      <c r="G405" s="168" t="s">
        <v>4963</v>
      </c>
      <c r="I405" s="52">
        <f t="shared" si="51"/>
        <v>2</v>
      </c>
      <c r="J405" s="96">
        <f t="shared" si="52"/>
        <v>0</v>
      </c>
      <c r="K405" s="97">
        <f t="shared" si="50"/>
        <v>0</v>
      </c>
    </row>
    <row r="406" spans="1:11" ht="30" customHeight="1" x14ac:dyDescent="0.25">
      <c r="A406" s="338" t="s">
        <v>1100</v>
      </c>
      <c r="B406" s="374" t="s">
        <v>5085</v>
      </c>
      <c r="C406" s="183" t="s">
        <v>3421</v>
      </c>
      <c r="D406" s="314"/>
      <c r="E406" s="166" t="s">
        <v>4404</v>
      </c>
      <c r="F406" s="233">
        <v>1</v>
      </c>
      <c r="G406" s="168" t="s">
        <v>4963</v>
      </c>
      <c r="I406" s="52">
        <f t="shared" si="51"/>
        <v>2</v>
      </c>
      <c r="J406" s="96">
        <f t="shared" si="52"/>
        <v>0</v>
      </c>
      <c r="K406" s="97">
        <f t="shared" si="50"/>
        <v>0</v>
      </c>
    </row>
    <row r="407" spans="1:11" ht="30" customHeight="1" x14ac:dyDescent="0.25">
      <c r="A407" s="338" t="s">
        <v>1101</v>
      </c>
      <c r="B407" s="374" t="s">
        <v>5085</v>
      </c>
      <c r="C407" s="183" t="s">
        <v>42</v>
      </c>
      <c r="D407" s="314"/>
      <c r="E407" s="166" t="s">
        <v>4404</v>
      </c>
      <c r="F407" s="233">
        <v>1</v>
      </c>
      <c r="G407" s="168" t="s">
        <v>4963</v>
      </c>
      <c r="I407" s="52">
        <f t="shared" si="51"/>
        <v>2</v>
      </c>
      <c r="J407" s="96">
        <f t="shared" si="52"/>
        <v>0</v>
      </c>
      <c r="K407" s="97">
        <f t="shared" si="50"/>
        <v>0</v>
      </c>
    </row>
    <row r="408" spans="1:11" ht="30" customHeight="1" x14ac:dyDescent="0.25">
      <c r="A408" s="338" t="s">
        <v>1102</v>
      </c>
      <c r="B408" s="374" t="s">
        <v>5085</v>
      </c>
      <c r="C408" s="183" t="s">
        <v>43</v>
      </c>
      <c r="D408" s="314"/>
      <c r="E408" s="166" t="s">
        <v>4405</v>
      </c>
      <c r="F408" s="233">
        <v>1</v>
      </c>
      <c r="G408" s="168" t="s">
        <v>4963</v>
      </c>
      <c r="I408" s="52">
        <f t="shared" si="51"/>
        <v>2</v>
      </c>
      <c r="J408" s="96">
        <f t="shared" si="52"/>
        <v>0</v>
      </c>
      <c r="K408" s="97">
        <f t="shared" si="50"/>
        <v>0</v>
      </c>
    </row>
    <row r="409" spans="1:11" ht="30" customHeight="1" x14ac:dyDescent="0.25">
      <c r="A409" s="338" t="s">
        <v>1103</v>
      </c>
      <c r="B409" s="374" t="s">
        <v>5085</v>
      </c>
      <c r="C409" s="183" t="s">
        <v>44</v>
      </c>
      <c r="D409" s="314"/>
      <c r="E409" s="166" t="s">
        <v>4405</v>
      </c>
      <c r="F409" s="233">
        <v>1</v>
      </c>
      <c r="G409" s="168" t="s">
        <v>4963</v>
      </c>
      <c r="I409" s="52">
        <f t="shared" si="51"/>
        <v>2</v>
      </c>
      <c r="J409" s="96">
        <f t="shared" si="52"/>
        <v>0</v>
      </c>
      <c r="K409" s="97">
        <f t="shared" si="50"/>
        <v>0</v>
      </c>
    </row>
    <row r="410" spans="1:11" ht="30" customHeight="1" x14ac:dyDescent="0.25">
      <c r="A410" s="338" t="s">
        <v>1104</v>
      </c>
      <c r="B410" s="374" t="s">
        <v>5085</v>
      </c>
      <c r="C410" s="183" t="s">
        <v>45</v>
      </c>
      <c r="D410" s="314"/>
      <c r="E410" s="166" t="s">
        <v>4405</v>
      </c>
      <c r="F410" s="233">
        <v>1</v>
      </c>
      <c r="G410" s="168" t="s">
        <v>4963</v>
      </c>
      <c r="I410" s="52">
        <f t="shared" si="51"/>
        <v>2</v>
      </c>
      <c r="J410" s="96">
        <f t="shared" si="52"/>
        <v>0</v>
      </c>
      <c r="K410" s="97">
        <f t="shared" si="50"/>
        <v>0</v>
      </c>
    </row>
    <row r="411" spans="1:11" ht="30" customHeight="1" x14ac:dyDescent="0.25">
      <c r="A411" s="338" t="s">
        <v>1105</v>
      </c>
      <c r="B411" s="374" t="s">
        <v>5085</v>
      </c>
      <c r="C411" s="183" t="s">
        <v>46</v>
      </c>
      <c r="D411" s="314"/>
      <c r="E411" s="166" t="s">
        <v>4405</v>
      </c>
      <c r="F411" s="233">
        <v>1</v>
      </c>
      <c r="G411" s="168" t="s">
        <v>4963</v>
      </c>
      <c r="I411" s="52">
        <f t="shared" si="51"/>
        <v>2</v>
      </c>
      <c r="J411" s="96">
        <f t="shared" si="52"/>
        <v>0</v>
      </c>
      <c r="K411" s="97">
        <f t="shared" si="50"/>
        <v>0</v>
      </c>
    </row>
    <row r="412" spans="1:11" ht="30" customHeight="1" x14ac:dyDescent="0.25">
      <c r="A412" s="338" t="s">
        <v>1106</v>
      </c>
      <c r="B412" s="374" t="s">
        <v>5085</v>
      </c>
      <c r="C412" s="183" t="s">
        <v>47</v>
      </c>
      <c r="D412" s="314"/>
      <c r="E412" s="166" t="s">
        <v>4405</v>
      </c>
      <c r="F412" s="233">
        <v>1</v>
      </c>
      <c r="G412" s="168" t="s">
        <v>4963</v>
      </c>
      <c r="I412" s="52">
        <f t="shared" si="51"/>
        <v>2</v>
      </c>
      <c r="J412" s="96">
        <f t="shared" si="52"/>
        <v>0</v>
      </c>
      <c r="K412" s="97">
        <f t="shared" si="50"/>
        <v>0</v>
      </c>
    </row>
    <row r="413" spans="1:11" ht="30" customHeight="1" x14ac:dyDescent="0.25">
      <c r="A413" s="338" t="s">
        <v>1532</v>
      </c>
      <c r="B413" s="374" t="s">
        <v>5085</v>
      </c>
      <c r="C413" s="183" t="s">
        <v>2741</v>
      </c>
      <c r="D413" s="142"/>
      <c r="E413" s="166" t="s">
        <v>4404</v>
      </c>
      <c r="F413" s="233">
        <v>1</v>
      </c>
      <c r="G413" s="168" t="s">
        <v>4963</v>
      </c>
      <c r="I413" s="52">
        <f t="shared" si="51"/>
        <v>2</v>
      </c>
      <c r="J413" s="96">
        <f t="shared" si="52"/>
        <v>0</v>
      </c>
      <c r="K413" s="97">
        <f t="shared" si="50"/>
        <v>0</v>
      </c>
    </row>
    <row r="414" spans="1:11" ht="30" customHeight="1" x14ac:dyDescent="0.25">
      <c r="A414" s="338" t="s">
        <v>1436</v>
      </c>
      <c r="B414" s="374" t="s">
        <v>5085</v>
      </c>
      <c r="C414" s="183" t="s">
        <v>4044</v>
      </c>
      <c r="D414" s="142"/>
      <c r="E414" s="166" t="s">
        <v>4405</v>
      </c>
      <c r="F414" s="233">
        <v>1</v>
      </c>
      <c r="G414" s="168" t="s">
        <v>4963</v>
      </c>
      <c r="I414" s="52">
        <f t="shared" si="51"/>
        <v>2</v>
      </c>
      <c r="J414" s="96">
        <f t="shared" si="52"/>
        <v>0</v>
      </c>
      <c r="K414" s="97">
        <f t="shared" si="50"/>
        <v>0</v>
      </c>
    </row>
    <row r="415" spans="1:11" ht="59.25" customHeight="1" x14ac:dyDescent="0.25">
      <c r="A415" s="338" t="s">
        <v>1107</v>
      </c>
      <c r="B415" s="374" t="s">
        <v>5085</v>
      </c>
      <c r="C415" s="183" t="s">
        <v>3887</v>
      </c>
      <c r="D415" s="313"/>
      <c r="E415" s="166" t="s">
        <v>4404</v>
      </c>
      <c r="F415" s="233">
        <v>1</v>
      </c>
      <c r="G415" s="168" t="s">
        <v>4963</v>
      </c>
      <c r="I415" s="52">
        <f t="shared" si="51"/>
        <v>2</v>
      </c>
      <c r="J415" s="96">
        <f t="shared" si="52"/>
        <v>0</v>
      </c>
      <c r="K415" s="97">
        <f t="shared" si="50"/>
        <v>0</v>
      </c>
    </row>
    <row r="416" spans="1:11" ht="42.75" customHeight="1" x14ac:dyDescent="0.25">
      <c r="A416" s="338" t="s">
        <v>1108</v>
      </c>
      <c r="B416" s="374" t="s">
        <v>5085</v>
      </c>
      <c r="C416" s="208" t="s">
        <v>2742</v>
      </c>
      <c r="D416" s="381"/>
      <c r="E416" s="166" t="s">
        <v>4404</v>
      </c>
      <c r="F416" s="327">
        <v>1</v>
      </c>
      <c r="G416" s="168" t="s">
        <v>4963</v>
      </c>
      <c r="I416" s="52">
        <f t="shared" si="51"/>
        <v>2</v>
      </c>
      <c r="J416" s="96">
        <f t="shared" si="52"/>
        <v>0</v>
      </c>
      <c r="K416" s="97">
        <f t="shared" si="50"/>
        <v>0</v>
      </c>
    </row>
    <row r="417" spans="1:13" s="29" customFormat="1" x14ac:dyDescent="0.25">
      <c r="A417" s="361" t="s">
        <v>3426</v>
      </c>
      <c r="B417" s="382"/>
      <c r="C417" s="382"/>
      <c r="D417" s="181"/>
      <c r="E417" s="467"/>
      <c r="F417" s="182"/>
      <c r="G417" s="331"/>
      <c r="H417" s="27"/>
      <c r="I417" s="52"/>
      <c r="J417" s="96"/>
      <c r="K417" s="97"/>
    </row>
    <row r="418" spans="1:13" s="29" customFormat="1" ht="25.5" x14ac:dyDescent="0.25">
      <c r="A418" s="186"/>
      <c r="B418" s="187"/>
      <c r="C418" s="187" t="s">
        <v>3873</v>
      </c>
      <c r="D418" s="188"/>
      <c r="E418" s="328"/>
      <c r="F418" s="194"/>
      <c r="G418" s="331"/>
      <c r="H418" s="27"/>
      <c r="I418" s="52"/>
      <c r="J418" s="96"/>
      <c r="K418" s="97"/>
    </row>
    <row r="419" spans="1:13" ht="30" customHeight="1" x14ac:dyDescent="0.25">
      <c r="A419" s="212" t="s">
        <v>1109</v>
      </c>
      <c r="B419" s="260" t="s">
        <v>3041</v>
      </c>
      <c r="C419" s="223" t="s">
        <v>80</v>
      </c>
      <c r="D419" s="314"/>
      <c r="E419" s="261" t="s">
        <v>4405</v>
      </c>
      <c r="F419" s="262">
        <v>1</v>
      </c>
      <c r="G419" s="263" t="s">
        <v>4963</v>
      </c>
      <c r="I419" s="52">
        <f t="shared" ref="I419:I429" si="53">IF(NOT(ISBLANK($B419)),VLOOKUP($B419,specdata,2,FALSE),"")</f>
        <v>1</v>
      </c>
      <c r="J419" s="96">
        <f t="shared" ref="J419:J429" si="54">VLOOKUP(G419,AvailabilityData,2,FALSE)</f>
        <v>0</v>
      </c>
      <c r="K419" s="97">
        <f t="shared" si="50"/>
        <v>0</v>
      </c>
    </row>
    <row r="420" spans="1:13" ht="30" customHeight="1" x14ac:dyDescent="0.25">
      <c r="A420" s="212" t="s">
        <v>1110</v>
      </c>
      <c r="B420" s="260" t="s">
        <v>3041</v>
      </c>
      <c r="C420" s="183" t="s">
        <v>199</v>
      </c>
      <c r="D420" s="314"/>
      <c r="E420" s="166" t="s">
        <v>4405</v>
      </c>
      <c r="F420" s="233">
        <v>1</v>
      </c>
      <c r="G420" s="168" t="s">
        <v>4963</v>
      </c>
      <c r="I420" s="52">
        <f t="shared" si="53"/>
        <v>1</v>
      </c>
      <c r="J420" s="96">
        <f t="shared" si="54"/>
        <v>0</v>
      </c>
      <c r="K420" s="97">
        <f t="shared" si="50"/>
        <v>0</v>
      </c>
    </row>
    <row r="421" spans="1:13" ht="30" customHeight="1" x14ac:dyDescent="0.25">
      <c r="A421" s="212" t="s">
        <v>1111</v>
      </c>
      <c r="B421" s="260" t="s">
        <v>3041</v>
      </c>
      <c r="C421" s="183" t="s">
        <v>3865</v>
      </c>
      <c r="D421" s="314"/>
      <c r="E421" s="166" t="s">
        <v>4405</v>
      </c>
      <c r="F421" s="233">
        <v>1</v>
      </c>
      <c r="G421" s="168" t="s">
        <v>4963</v>
      </c>
      <c r="I421" s="52">
        <f t="shared" si="53"/>
        <v>1</v>
      </c>
      <c r="J421" s="96">
        <f t="shared" si="54"/>
        <v>0</v>
      </c>
      <c r="K421" s="97">
        <f t="shared" si="50"/>
        <v>0</v>
      </c>
    </row>
    <row r="422" spans="1:13" ht="30" customHeight="1" x14ac:dyDescent="0.25">
      <c r="A422" s="212" t="s">
        <v>1112</v>
      </c>
      <c r="B422" s="260" t="s">
        <v>3041</v>
      </c>
      <c r="C422" s="183" t="s">
        <v>2602</v>
      </c>
      <c r="D422" s="314"/>
      <c r="E422" s="166" t="s">
        <v>4405</v>
      </c>
      <c r="F422" s="233">
        <v>1</v>
      </c>
      <c r="G422" s="168" t="s">
        <v>4963</v>
      </c>
      <c r="I422" s="52">
        <f t="shared" si="53"/>
        <v>1</v>
      </c>
      <c r="J422" s="96">
        <f t="shared" si="54"/>
        <v>0</v>
      </c>
      <c r="K422" s="97">
        <f t="shared" si="50"/>
        <v>0</v>
      </c>
    </row>
    <row r="423" spans="1:13" ht="30" customHeight="1" x14ac:dyDescent="0.25">
      <c r="A423" s="212" t="s">
        <v>1113</v>
      </c>
      <c r="B423" s="260" t="s">
        <v>3041</v>
      </c>
      <c r="C423" s="183" t="s">
        <v>200</v>
      </c>
      <c r="D423" s="314"/>
      <c r="E423" s="166" t="s">
        <v>4405</v>
      </c>
      <c r="F423" s="233">
        <v>1</v>
      </c>
      <c r="G423" s="168" t="s">
        <v>4963</v>
      </c>
      <c r="I423" s="52">
        <f t="shared" si="53"/>
        <v>1</v>
      </c>
      <c r="J423" s="96">
        <f t="shared" si="54"/>
        <v>0</v>
      </c>
      <c r="K423" s="97">
        <f t="shared" si="50"/>
        <v>0</v>
      </c>
    </row>
    <row r="424" spans="1:13" ht="30" customHeight="1" x14ac:dyDescent="0.25">
      <c r="A424" s="212" t="s">
        <v>1114</v>
      </c>
      <c r="B424" s="260" t="s">
        <v>3041</v>
      </c>
      <c r="C424" s="183" t="s">
        <v>201</v>
      </c>
      <c r="D424" s="314"/>
      <c r="E424" s="166" t="s">
        <v>4405</v>
      </c>
      <c r="F424" s="233">
        <v>1</v>
      </c>
      <c r="G424" s="168" t="s">
        <v>4963</v>
      </c>
      <c r="I424" s="52">
        <f t="shared" si="53"/>
        <v>1</v>
      </c>
      <c r="J424" s="96">
        <f t="shared" si="54"/>
        <v>0</v>
      </c>
      <c r="K424" s="97">
        <f t="shared" si="50"/>
        <v>0</v>
      </c>
    </row>
    <row r="425" spans="1:13" ht="30" customHeight="1" x14ac:dyDescent="0.25">
      <c r="A425" s="212" t="s">
        <v>1115</v>
      </c>
      <c r="B425" s="260" t="s">
        <v>3041</v>
      </c>
      <c r="C425" s="183" t="s">
        <v>202</v>
      </c>
      <c r="D425" s="314"/>
      <c r="E425" s="166" t="s">
        <v>4405</v>
      </c>
      <c r="F425" s="233">
        <v>1</v>
      </c>
      <c r="G425" s="168" t="s">
        <v>4963</v>
      </c>
      <c r="I425" s="52">
        <f t="shared" si="53"/>
        <v>1</v>
      </c>
      <c r="J425" s="96">
        <f t="shared" si="54"/>
        <v>0</v>
      </c>
      <c r="K425" s="97">
        <f t="shared" si="50"/>
        <v>0</v>
      </c>
    </row>
    <row r="426" spans="1:13" ht="30" customHeight="1" x14ac:dyDescent="0.25">
      <c r="A426" s="212" t="s">
        <v>1116</v>
      </c>
      <c r="B426" s="260" t="s">
        <v>3041</v>
      </c>
      <c r="C426" s="183" t="s">
        <v>203</v>
      </c>
      <c r="D426" s="314"/>
      <c r="E426" s="166" t="s">
        <v>4405</v>
      </c>
      <c r="F426" s="233">
        <v>1</v>
      </c>
      <c r="G426" s="168" t="s">
        <v>4963</v>
      </c>
      <c r="I426" s="52">
        <f t="shared" si="53"/>
        <v>1</v>
      </c>
      <c r="J426" s="96">
        <f t="shared" si="54"/>
        <v>0</v>
      </c>
      <c r="K426" s="97">
        <f t="shared" si="50"/>
        <v>0</v>
      </c>
    </row>
    <row r="427" spans="1:13" ht="30" customHeight="1" x14ac:dyDescent="0.25">
      <c r="A427" s="212" t="s">
        <v>1117</v>
      </c>
      <c r="B427" s="260" t="s">
        <v>3041</v>
      </c>
      <c r="C427" s="183" t="s">
        <v>2711</v>
      </c>
      <c r="D427" s="314"/>
      <c r="E427" s="166" t="s">
        <v>4405</v>
      </c>
      <c r="F427" s="233">
        <v>1</v>
      </c>
      <c r="G427" s="168" t="s">
        <v>4963</v>
      </c>
      <c r="I427" s="52">
        <f t="shared" si="53"/>
        <v>1</v>
      </c>
      <c r="J427" s="96">
        <f t="shared" si="54"/>
        <v>0</v>
      </c>
      <c r="K427" s="97">
        <f t="shared" si="50"/>
        <v>0</v>
      </c>
    </row>
    <row r="428" spans="1:13" ht="30" customHeight="1" x14ac:dyDescent="0.25">
      <c r="A428" s="212" t="s">
        <v>1118</v>
      </c>
      <c r="B428" s="260" t="s">
        <v>3041</v>
      </c>
      <c r="C428" s="183" t="s">
        <v>2712</v>
      </c>
      <c r="D428" s="358"/>
      <c r="E428" s="166" t="s">
        <v>4405</v>
      </c>
      <c r="F428" s="233">
        <v>1</v>
      </c>
      <c r="G428" s="168" t="s">
        <v>4963</v>
      </c>
      <c r="I428" s="52">
        <f t="shared" si="53"/>
        <v>1</v>
      </c>
      <c r="J428" s="96">
        <f t="shared" si="54"/>
        <v>0</v>
      </c>
      <c r="K428" s="97">
        <f t="shared" si="50"/>
        <v>0</v>
      </c>
    </row>
    <row r="429" spans="1:13" s="48" customFormat="1" ht="30" customHeight="1" x14ac:dyDescent="0.25">
      <c r="A429" s="212" t="s">
        <v>1119</v>
      </c>
      <c r="B429" s="374" t="s">
        <v>3041</v>
      </c>
      <c r="C429" s="238" t="s">
        <v>3874</v>
      </c>
      <c r="D429" s="381"/>
      <c r="E429" s="326" t="s">
        <v>4405</v>
      </c>
      <c r="F429" s="327">
        <v>1</v>
      </c>
      <c r="G429" s="482" t="s">
        <v>4963</v>
      </c>
      <c r="H429" s="27"/>
      <c r="I429" s="52">
        <f t="shared" si="53"/>
        <v>1</v>
      </c>
      <c r="J429" s="96">
        <f t="shared" si="54"/>
        <v>0</v>
      </c>
      <c r="K429" s="97">
        <f t="shared" si="50"/>
        <v>0</v>
      </c>
      <c r="M429" s="29"/>
    </row>
    <row r="430" spans="1:13" s="48" customFormat="1" x14ac:dyDescent="0.25">
      <c r="A430" s="191"/>
      <c r="B430" s="192"/>
      <c r="C430" s="235" t="s">
        <v>1621</v>
      </c>
      <c r="D430" s="188"/>
      <c r="E430" s="328"/>
      <c r="F430" s="194"/>
      <c r="G430" s="331"/>
      <c r="H430" s="27"/>
      <c r="I430" s="52"/>
      <c r="J430" s="96"/>
      <c r="K430" s="97"/>
      <c r="M430" s="29"/>
    </row>
    <row r="431" spans="1:13" ht="30" customHeight="1" x14ac:dyDescent="0.25">
      <c r="A431" s="338" t="s">
        <v>1120</v>
      </c>
      <c r="B431" s="260" t="s">
        <v>3041</v>
      </c>
      <c r="C431" s="223" t="s">
        <v>3875</v>
      </c>
      <c r="D431" s="314"/>
      <c r="E431" s="261" t="s">
        <v>4405</v>
      </c>
      <c r="F431" s="262">
        <v>1</v>
      </c>
      <c r="G431" s="263" t="s">
        <v>4963</v>
      </c>
      <c r="I431" s="52">
        <f t="shared" ref="I431:I453" si="55">IF(NOT(ISBLANK($B431)),VLOOKUP($B431,specdata,2,FALSE),"")</f>
        <v>1</v>
      </c>
      <c r="J431" s="96">
        <f t="shared" ref="J431:J453" si="56">VLOOKUP(G431,AvailabilityData,2,FALSE)</f>
        <v>0</v>
      </c>
      <c r="K431" s="97">
        <f t="shared" si="50"/>
        <v>0</v>
      </c>
    </row>
    <row r="432" spans="1:13" ht="30" customHeight="1" x14ac:dyDescent="0.25">
      <c r="A432" s="338" t="s">
        <v>1121</v>
      </c>
      <c r="B432" s="260" t="s">
        <v>3041</v>
      </c>
      <c r="C432" s="183" t="s">
        <v>2488</v>
      </c>
      <c r="D432" s="314"/>
      <c r="E432" s="166" t="s">
        <v>4405</v>
      </c>
      <c r="F432" s="233">
        <v>1</v>
      </c>
      <c r="G432" s="168" t="s">
        <v>4963</v>
      </c>
      <c r="I432" s="52">
        <f t="shared" si="55"/>
        <v>1</v>
      </c>
      <c r="J432" s="96">
        <f t="shared" si="56"/>
        <v>0</v>
      </c>
      <c r="K432" s="97">
        <f t="shared" si="50"/>
        <v>0</v>
      </c>
    </row>
    <row r="433" spans="1:11" ht="30" customHeight="1" x14ac:dyDescent="0.25">
      <c r="A433" s="338" t="s">
        <v>1122</v>
      </c>
      <c r="B433" s="260" t="s">
        <v>3041</v>
      </c>
      <c r="C433" s="183" t="s">
        <v>204</v>
      </c>
      <c r="D433" s="314"/>
      <c r="E433" s="166" t="s">
        <v>4405</v>
      </c>
      <c r="F433" s="233">
        <v>1</v>
      </c>
      <c r="G433" s="168" t="s">
        <v>4963</v>
      </c>
      <c r="I433" s="52">
        <f t="shared" si="55"/>
        <v>1</v>
      </c>
      <c r="J433" s="96">
        <f t="shared" si="56"/>
        <v>0</v>
      </c>
      <c r="K433" s="97">
        <f t="shared" si="50"/>
        <v>0</v>
      </c>
    </row>
    <row r="434" spans="1:11" ht="30" customHeight="1" x14ac:dyDescent="0.25">
      <c r="A434" s="338" t="s">
        <v>1123</v>
      </c>
      <c r="B434" s="260" t="s">
        <v>3041</v>
      </c>
      <c r="C434" s="183" t="s">
        <v>205</v>
      </c>
      <c r="D434" s="314"/>
      <c r="E434" s="166" t="s">
        <v>4405</v>
      </c>
      <c r="F434" s="233">
        <v>1</v>
      </c>
      <c r="G434" s="168" t="s">
        <v>4963</v>
      </c>
      <c r="I434" s="52">
        <f t="shared" si="55"/>
        <v>1</v>
      </c>
      <c r="J434" s="96">
        <f t="shared" si="56"/>
        <v>0</v>
      </c>
      <c r="K434" s="97">
        <f t="shared" si="50"/>
        <v>0</v>
      </c>
    </row>
    <row r="435" spans="1:11" ht="30" customHeight="1" x14ac:dyDescent="0.25">
      <c r="A435" s="338" t="s">
        <v>1124</v>
      </c>
      <c r="B435" s="260" t="s">
        <v>3041</v>
      </c>
      <c r="C435" s="183" t="s">
        <v>206</v>
      </c>
      <c r="D435" s="314"/>
      <c r="E435" s="166" t="s">
        <v>4405</v>
      </c>
      <c r="F435" s="233">
        <v>1</v>
      </c>
      <c r="G435" s="168" t="s">
        <v>4963</v>
      </c>
      <c r="I435" s="52">
        <f t="shared" si="55"/>
        <v>1</v>
      </c>
      <c r="J435" s="96">
        <f t="shared" si="56"/>
        <v>0</v>
      </c>
      <c r="K435" s="97">
        <f t="shared" si="50"/>
        <v>0</v>
      </c>
    </row>
    <row r="436" spans="1:11" ht="30" customHeight="1" x14ac:dyDescent="0.25">
      <c r="A436" s="338" t="s">
        <v>1125</v>
      </c>
      <c r="B436" s="260" t="s">
        <v>3041</v>
      </c>
      <c r="C436" s="183" t="s">
        <v>2713</v>
      </c>
      <c r="D436" s="314"/>
      <c r="E436" s="166" t="s">
        <v>4405</v>
      </c>
      <c r="F436" s="233">
        <v>1</v>
      </c>
      <c r="G436" s="168" t="s">
        <v>4963</v>
      </c>
      <c r="I436" s="52">
        <f t="shared" si="55"/>
        <v>1</v>
      </c>
      <c r="J436" s="96">
        <f t="shared" si="56"/>
        <v>0</v>
      </c>
      <c r="K436" s="97">
        <f t="shared" si="50"/>
        <v>0</v>
      </c>
    </row>
    <row r="437" spans="1:11" ht="30" customHeight="1" x14ac:dyDescent="0.25">
      <c r="A437" s="338" t="s">
        <v>1126</v>
      </c>
      <c r="B437" s="260" t="s">
        <v>3041</v>
      </c>
      <c r="C437" s="183" t="s">
        <v>2714</v>
      </c>
      <c r="D437" s="314"/>
      <c r="E437" s="166" t="s">
        <v>4405</v>
      </c>
      <c r="F437" s="233">
        <v>1</v>
      </c>
      <c r="G437" s="168" t="s">
        <v>4963</v>
      </c>
      <c r="I437" s="52">
        <f t="shared" si="55"/>
        <v>1</v>
      </c>
      <c r="J437" s="96">
        <f t="shared" si="56"/>
        <v>0</v>
      </c>
      <c r="K437" s="97">
        <f t="shared" si="50"/>
        <v>0</v>
      </c>
    </row>
    <row r="438" spans="1:11" ht="30" customHeight="1" x14ac:dyDescent="0.25">
      <c r="A438" s="338" t="s">
        <v>1127</v>
      </c>
      <c r="B438" s="260" t="s">
        <v>3041</v>
      </c>
      <c r="C438" s="183" t="s">
        <v>207</v>
      </c>
      <c r="D438" s="314"/>
      <c r="E438" s="166" t="s">
        <v>4405</v>
      </c>
      <c r="F438" s="233">
        <v>1</v>
      </c>
      <c r="G438" s="168" t="s">
        <v>4963</v>
      </c>
      <c r="I438" s="52">
        <f t="shared" si="55"/>
        <v>1</v>
      </c>
      <c r="J438" s="96">
        <f t="shared" si="56"/>
        <v>0</v>
      </c>
      <c r="K438" s="97">
        <f t="shared" si="50"/>
        <v>0</v>
      </c>
    </row>
    <row r="439" spans="1:11" ht="30" customHeight="1" x14ac:dyDescent="0.25">
      <c r="A439" s="338" t="s">
        <v>1128</v>
      </c>
      <c r="B439" s="260" t="s">
        <v>3041</v>
      </c>
      <c r="C439" s="183" t="s">
        <v>208</v>
      </c>
      <c r="D439" s="314"/>
      <c r="E439" s="166" t="s">
        <v>4405</v>
      </c>
      <c r="F439" s="233">
        <v>1</v>
      </c>
      <c r="G439" s="168" t="s">
        <v>4963</v>
      </c>
      <c r="I439" s="52">
        <f t="shared" si="55"/>
        <v>1</v>
      </c>
      <c r="J439" s="96">
        <f t="shared" si="56"/>
        <v>0</v>
      </c>
      <c r="K439" s="97">
        <f t="shared" si="50"/>
        <v>0</v>
      </c>
    </row>
    <row r="440" spans="1:11" ht="30" customHeight="1" x14ac:dyDescent="0.25">
      <c r="A440" s="338" t="s">
        <v>1129</v>
      </c>
      <c r="B440" s="260" t="s">
        <v>3041</v>
      </c>
      <c r="C440" s="183" t="s">
        <v>209</v>
      </c>
      <c r="D440" s="314"/>
      <c r="E440" s="166" t="s">
        <v>4405</v>
      </c>
      <c r="F440" s="233">
        <v>1</v>
      </c>
      <c r="G440" s="168" t="s">
        <v>4963</v>
      </c>
      <c r="I440" s="52">
        <f t="shared" si="55"/>
        <v>1</v>
      </c>
      <c r="J440" s="96">
        <f t="shared" si="56"/>
        <v>0</v>
      </c>
      <c r="K440" s="97">
        <f t="shared" si="50"/>
        <v>0</v>
      </c>
    </row>
    <row r="441" spans="1:11" ht="30" customHeight="1" x14ac:dyDescent="0.25">
      <c r="A441" s="338" t="s">
        <v>1130</v>
      </c>
      <c r="B441" s="260" t="s">
        <v>3041</v>
      </c>
      <c r="C441" s="183" t="s">
        <v>210</v>
      </c>
      <c r="D441" s="314"/>
      <c r="E441" s="166" t="s">
        <v>4405</v>
      </c>
      <c r="F441" s="233">
        <v>1</v>
      </c>
      <c r="G441" s="168" t="s">
        <v>4963</v>
      </c>
      <c r="I441" s="52">
        <f t="shared" si="55"/>
        <v>1</v>
      </c>
      <c r="J441" s="96">
        <f t="shared" si="56"/>
        <v>0</v>
      </c>
      <c r="K441" s="97">
        <f t="shared" si="50"/>
        <v>0</v>
      </c>
    </row>
    <row r="442" spans="1:11" ht="30" customHeight="1" x14ac:dyDescent="0.25">
      <c r="A442" s="338" t="s">
        <v>1131</v>
      </c>
      <c r="B442" s="260" t="s">
        <v>3041</v>
      </c>
      <c r="C442" s="183" t="s">
        <v>211</v>
      </c>
      <c r="D442" s="314"/>
      <c r="E442" s="166" t="s">
        <v>4405</v>
      </c>
      <c r="F442" s="233">
        <v>1</v>
      </c>
      <c r="G442" s="168" t="s">
        <v>4963</v>
      </c>
      <c r="I442" s="52">
        <f t="shared" si="55"/>
        <v>1</v>
      </c>
      <c r="J442" s="96">
        <f t="shared" si="56"/>
        <v>0</v>
      </c>
      <c r="K442" s="97">
        <f t="shared" si="50"/>
        <v>0</v>
      </c>
    </row>
    <row r="443" spans="1:11" ht="30" customHeight="1" x14ac:dyDescent="0.25">
      <c r="A443" s="338" t="s">
        <v>1132</v>
      </c>
      <c r="B443" s="260" t="s">
        <v>3041</v>
      </c>
      <c r="C443" s="183" t="s">
        <v>212</v>
      </c>
      <c r="D443" s="314"/>
      <c r="E443" s="166" t="s">
        <v>4405</v>
      </c>
      <c r="F443" s="233">
        <v>1</v>
      </c>
      <c r="G443" s="168" t="s">
        <v>4963</v>
      </c>
      <c r="I443" s="52">
        <f t="shared" si="55"/>
        <v>1</v>
      </c>
      <c r="J443" s="96">
        <f t="shared" si="56"/>
        <v>0</v>
      </c>
      <c r="K443" s="97">
        <f t="shared" si="50"/>
        <v>0</v>
      </c>
    </row>
    <row r="444" spans="1:11" ht="30" customHeight="1" x14ac:dyDescent="0.25">
      <c r="A444" s="338" t="s">
        <v>1133</v>
      </c>
      <c r="B444" s="260" t="s">
        <v>3041</v>
      </c>
      <c r="C444" s="183" t="s">
        <v>213</v>
      </c>
      <c r="D444" s="314"/>
      <c r="E444" s="166" t="s">
        <v>4405</v>
      </c>
      <c r="F444" s="233">
        <v>1</v>
      </c>
      <c r="G444" s="168" t="s">
        <v>4963</v>
      </c>
      <c r="I444" s="52">
        <f t="shared" si="55"/>
        <v>1</v>
      </c>
      <c r="J444" s="96">
        <f t="shared" si="56"/>
        <v>0</v>
      </c>
      <c r="K444" s="97">
        <f t="shared" si="50"/>
        <v>0</v>
      </c>
    </row>
    <row r="445" spans="1:11" ht="30" customHeight="1" x14ac:dyDescent="0.25">
      <c r="A445" s="338" t="s">
        <v>1134</v>
      </c>
      <c r="B445" s="260" t="s">
        <v>3041</v>
      </c>
      <c r="C445" s="183" t="s">
        <v>214</v>
      </c>
      <c r="D445" s="314"/>
      <c r="E445" s="166" t="s">
        <v>4405</v>
      </c>
      <c r="F445" s="233">
        <v>1</v>
      </c>
      <c r="G445" s="168" t="s">
        <v>4963</v>
      </c>
      <c r="I445" s="52">
        <f t="shared" si="55"/>
        <v>1</v>
      </c>
      <c r="J445" s="96">
        <f t="shared" si="56"/>
        <v>0</v>
      </c>
      <c r="K445" s="97">
        <f t="shared" si="50"/>
        <v>0</v>
      </c>
    </row>
    <row r="446" spans="1:11" ht="30" customHeight="1" x14ac:dyDescent="0.25">
      <c r="A446" s="338" t="s">
        <v>1135</v>
      </c>
      <c r="B446" s="260" t="s">
        <v>3041</v>
      </c>
      <c r="C446" s="183" t="s">
        <v>2816</v>
      </c>
      <c r="D446" s="314"/>
      <c r="E446" s="166" t="s">
        <v>4405</v>
      </c>
      <c r="F446" s="233">
        <v>1</v>
      </c>
      <c r="G446" s="168" t="s">
        <v>4963</v>
      </c>
      <c r="I446" s="52">
        <f t="shared" si="55"/>
        <v>1</v>
      </c>
      <c r="J446" s="96">
        <f t="shared" si="56"/>
        <v>0</v>
      </c>
      <c r="K446" s="97">
        <f t="shared" si="50"/>
        <v>0</v>
      </c>
    </row>
    <row r="447" spans="1:11" ht="30" customHeight="1" x14ac:dyDescent="0.25">
      <c r="A447" s="338" t="s">
        <v>1136</v>
      </c>
      <c r="B447" s="260" t="s">
        <v>3041</v>
      </c>
      <c r="C447" s="183" t="s">
        <v>2815</v>
      </c>
      <c r="D447" s="314"/>
      <c r="E447" s="166" t="s">
        <v>4405</v>
      </c>
      <c r="F447" s="233">
        <v>1</v>
      </c>
      <c r="G447" s="168" t="s">
        <v>4963</v>
      </c>
      <c r="I447" s="52">
        <f t="shared" si="55"/>
        <v>1</v>
      </c>
      <c r="J447" s="96">
        <f t="shared" si="56"/>
        <v>0</v>
      </c>
      <c r="K447" s="97">
        <f t="shared" si="50"/>
        <v>0</v>
      </c>
    </row>
    <row r="448" spans="1:11" ht="30" customHeight="1" x14ac:dyDescent="0.25">
      <c r="A448" s="338" t="s">
        <v>1137</v>
      </c>
      <c r="B448" s="260" t="s">
        <v>3041</v>
      </c>
      <c r="C448" s="183" t="s">
        <v>215</v>
      </c>
      <c r="D448" s="314"/>
      <c r="E448" s="166" t="s">
        <v>4405</v>
      </c>
      <c r="F448" s="233">
        <v>1</v>
      </c>
      <c r="G448" s="168" t="s">
        <v>4963</v>
      </c>
      <c r="I448" s="52">
        <f t="shared" si="55"/>
        <v>1</v>
      </c>
      <c r="J448" s="96">
        <f t="shared" si="56"/>
        <v>0</v>
      </c>
      <c r="K448" s="97">
        <f t="shared" si="50"/>
        <v>0</v>
      </c>
    </row>
    <row r="449" spans="1:13" ht="30" customHeight="1" x14ac:dyDescent="0.25">
      <c r="A449" s="338" t="s">
        <v>1138</v>
      </c>
      <c r="B449" s="260" t="s">
        <v>3041</v>
      </c>
      <c r="C449" s="183" t="s">
        <v>1466</v>
      </c>
      <c r="D449" s="142"/>
      <c r="E449" s="166" t="s">
        <v>4405</v>
      </c>
      <c r="F449" s="233">
        <v>1</v>
      </c>
      <c r="G449" s="168" t="s">
        <v>4963</v>
      </c>
      <c r="I449" s="52">
        <f t="shared" si="55"/>
        <v>1</v>
      </c>
      <c r="J449" s="96">
        <f t="shared" si="56"/>
        <v>0</v>
      </c>
      <c r="K449" s="97">
        <f t="shared" si="50"/>
        <v>0</v>
      </c>
    </row>
    <row r="450" spans="1:13" ht="30" customHeight="1" x14ac:dyDescent="0.25">
      <c r="A450" s="338" t="s">
        <v>1139</v>
      </c>
      <c r="B450" s="260" t="s">
        <v>3041</v>
      </c>
      <c r="C450" s="183" t="s">
        <v>216</v>
      </c>
      <c r="D450" s="142"/>
      <c r="E450" s="166" t="s">
        <v>4405</v>
      </c>
      <c r="F450" s="233">
        <v>1</v>
      </c>
      <c r="G450" s="168" t="s">
        <v>4963</v>
      </c>
      <c r="I450" s="52">
        <f t="shared" si="55"/>
        <v>1</v>
      </c>
      <c r="J450" s="96">
        <f t="shared" si="56"/>
        <v>0</v>
      </c>
      <c r="K450" s="97">
        <f t="shared" si="50"/>
        <v>0</v>
      </c>
    </row>
    <row r="451" spans="1:13" ht="30" customHeight="1" x14ac:dyDescent="0.25">
      <c r="A451" s="338" t="s">
        <v>1140</v>
      </c>
      <c r="B451" s="260" t="s">
        <v>3041</v>
      </c>
      <c r="C451" s="183" t="s">
        <v>217</v>
      </c>
      <c r="D451" s="142"/>
      <c r="E451" s="166" t="s">
        <v>4405</v>
      </c>
      <c r="F451" s="233">
        <v>1</v>
      </c>
      <c r="G451" s="168" t="s">
        <v>4963</v>
      </c>
      <c r="I451" s="52">
        <f t="shared" si="55"/>
        <v>1</v>
      </c>
      <c r="J451" s="96">
        <f t="shared" si="56"/>
        <v>0</v>
      </c>
      <c r="K451" s="97">
        <f t="shared" si="50"/>
        <v>0</v>
      </c>
    </row>
    <row r="452" spans="1:13" ht="30" customHeight="1" x14ac:dyDescent="0.25">
      <c r="A452" s="338" t="s">
        <v>1141</v>
      </c>
      <c r="B452" s="260" t="s">
        <v>3041</v>
      </c>
      <c r="C452" s="183" t="s">
        <v>1469</v>
      </c>
      <c r="D452" s="313"/>
      <c r="E452" s="166" t="s">
        <v>4405</v>
      </c>
      <c r="F452" s="233">
        <v>1</v>
      </c>
      <c r="G452" s="168" t="s">
        <v>4963</v>
      </c>
      <c r="I452" s="52">
        <f t="shared" si="55"/>
        <v>1</v>
      </c>
      <c r="J452" s="96">
        <f t="shared" si="56"/>
        <v>0</v>
      </c>
      <c r="K452" s="97">
        <f t="shared" si="50"/>
        <v>0</v>
      </c>
    </row>
    <row r="453" spans="1:13" ht="30" customHeight="1" x14ac:dyDescent="0.25">
      <c r="A453" s="338" t="s">
        <v>1142</v>
      </c>
      <c r="B453" s="260" t="s">
        <v>3041</v>
      </c>
      <c r="C453" s="238" t="s">
        <v>3427</v>
      </c>
      <c r="D453" s="370"/>
      <c r="E453" s="166" t="s">
        <v>4405</v>
      </c>
      <c r="F453" s="327">
        <v>1</v>
      </c>
      <c r="G453" s="168" t="s">
        <v>4963</v>
      </c>
      <c r="I453" s="52">
        <f t="shared" si="55"/>
        <v>1</v>
      </c>
      <c r="J453" s="96">
        <f t="shared" si="56"/>
        <v>0</v>
      </c>
      <c r="K453" s="97">
        <f t="shared" si="50"/>
        <v>0</v>
      </c>
    </row>
    <row r="454" spans="1:13" s="29" customFormat="1" x14ac:dyDescent="0.25">
      <c r="A454" s="191"/>
      <c r="B454" s="192"/>
      <c r="C454" s="235"/>
      <c r="D454" s="380"/>
      <c r="E454" s="175"/>
      <c r="F454" s="194"/>
      <c r="G454" s="331"/>
      <c r="H454" s="27"/>
      <c r="I454" s="52"/>
      <c r="J454" s="96"/>
      <c r="K454" s="97"/>
    </row>
    <row r="455" spans="1:13" s="48" customFormat="1" ht="30" customHeight="1" x14ac:dyDescent="0.25">
      <c r="A455" s="338" t="s">
        <v>1143</v>
      </c>
      <c r="B455" s="260" t="s">
        <v>3041</v>
      </c>
      <c r="C455" s="383" t="s">
        <v>1622</v>
      </c>
      <c r="D455" s="314"/>
      <c r="E455" s="166" t="s">
        <v>4405</v>
      </c>
      <c r="F455" s="262">
        <v>1</v>
      </c>
      <c r="G455" s="168" t="s">
        <v>4963</v>
      </c>
      <c r="H455" s="27"/>
      <c r="I455" s="52">
        <f t="shared" ref="I455:I471" si="57">IF(NOT(ISBLANK($B455)),VLOOKUP($B455,specdata,2,FALSE),"")</f>
        <v>1</v>
      </c>
      <c r="J455" s="96">
        <f t="shared" ref="J455:J471" si="58">VLOOKUP(G455,AvailabilityData,2,FALSE)</f>
        <v>0</v>
      </c>
      <c r="K455" s="97">
        <f t="shared" ref="K455:K517" si="59">I455*J455</f>
        <v>0</v>
      </c>
      <c r="M455" s="29"/>
    </row>
    <row r="456" spans="1:13" ht="30" customHeight="1" x14ac:dyDescent="0.25">
      <c r="A456" s="338" t="s">
        <v>1144</v>
      </c>
      <c r="B456" s="260" t="s">
        <v>3041</v>
      </c>
      <c r="C456" s="169" t="s">
        <v>1755</v>
      </c>
      <c r="D456" s="314"/>
      <c r="E456" s="166" t="s">
        <v>4405</v>
      </c>
      <c r="F456" s="233">
        <v>1</v>
      </c>
      <c r="G456" s="168" t="s">
        <v>4963</v>
      </c>
      <c r="I456" s="52">
        <f t="shared" si="57"/>
        <v>1</v>
      </c>
      <c r="J456" s="96">
        <f t="shared" si="58"/>
        <v>0</v>
      </c>
      <c r="K456" s="97">
        <f t="shared" si="59"/>
        <v>0</v>
      </c>
    </row>
    <row r="457" spans="1:13" ht="30" customHeight="1" x14ac:dyDescent="0.25">
      <c r="A457" s="338" t="s">
        <v>1145</v>
      </c>
      <c r="B457" s="260" t="s">
        <v>3041</v>
      </c>
      <c r="C457" s="169" t="s">
        <v>2836</v>
      </c>
      <c r="D457" s="314"/>
      <c r="E457" s="166" t="s">
        <v>4405</v>
      </c>
      <c r="F457" s="233">
        <v>1</v>
      </c>
      <c r="G457" s="168" t="s">
        <v>4963</v>
      </c>
      <c r="I457" s="52">
        <f t="shared" si="57"/>
        <v>1</v>
      </c>
      <c r="J457" s="96">
        <f t="shared" si="58"/>
        <v>0</v>
      </c>
      <c r="K457" s="97">
        <f t="shared" si="59"/>
        <v>0</v>
      </c>
    </row>
    <row r="458" spans="1:13" ht="30" customHeight="1" x14ac:dyDescent="0.25">
      <c r="A458" s="338" t="s">
        <v>1146</v>
      </c>
      <c r="B458" s="260" t="s">
        <v>3041</v>
      </c>
      <c r="C458" s="247" t="s">
        <v>4045</v>
      </c>
      <c r="D458" s="314"/>
      <c r="E458" s="166" t="s">
        <v>4405</v>
      </c>
      <c r="F458" s="233">
        <v>1</v>
      </c>
      <c r="G458" s="168" t="s">
        <v>4963</v>
      </c>
      <c r="I458" s="52">
        <f t="shared" si="57"/>
        <v>1</v>
      </c>
      <c r="J458" s="96">
        <f t="shared" si="58"/>
        <v>0</v>
      </c>
      <c r="K458" s="97">
        <f t="shared" si="59"/>
        <v>0</v>
      </c>
    </row>
    <row r="459" spans="1:13" ht="45" customHeight="1" x14ac:dyDescent="0.25">
      <c r="A459" s="338" t="s">
        <v>1147</v>
      </c>
      <c r="B459" s="260" t="s">
        <v>3041</v>
      </c>
      <c r="C459" s="247" t="s">
        <v>4046</v>
      </c>
      <c r="D459" s="314"/>
      <c r="E459" s="166" t="s">
        <v>4405</v>
      </c>
      <c r="F459" s="233">
        <v>1</v>
      </c>
      <c r="G459" s="168" t="s">
        <v>4963</v>
      </c>
      <c r="I459" s="52">
        <f t="shared" si="57"/>
        <v>1</v>
      </c>
      <c r="J459" s="96">
        <f t="shared" si="58"/>
        <v>0</v>
      </c>
      <c r="K459" s="97">
        <f t="shared" si="59"/>
        <v>0</v>
      </c>
    </row>
    <row r="460" spans="1:13" ht="30" customHeight="1" x14ac:dyDescent="0.25">
      <c r="A460" s="338" t="s">
        <v>1148</v>
      </c>
      <c r="B460" s="260" t="s">
        <v>3041</v>
      </c>
      <c r="C460" s="247" t="s">
        <v>4047</v>
      </c>
      <c r="D460" s="314"/>
      <c r="E460" s="166" t="s">
        <v>4405</v>
      </c>
      <c r="F460" s="233">
        <v>1</v>
      </c>
      <c r="G460" s="168" t="s">
        <v>4963</v>
      </c>
      <c r="I460" s="52">
        <f t="shared" si="57"/>
        <v>1</v>
      </c>
      <c r="J460" s="96">
        <f t="shared" si="58"/>
        <v>0</v>
      </c>
      <c r="K460" s="97">
        <f t="shared" si="59"/>
        <v>0</v>
      </c>
    </row>
    <row r="461" spans="1:13" ht="30" customHeight="1" x14ac:dyDescent="0.25">
      <c r="A461" s="338" t="s">
        <v>1149</v>
      </c>
      <c r="B461" s="260" t="s">
        <v>3041</v>
      </c>
      <c r="C461" s="169" t="s">
        <v>1756</v>
      </c>
      <c r="D461" s="314"/>
      <c r="E461" s="166" t="s">
        <v>4405</v>
      </c>
      <c r="F461" s="233">
        <v>1</v>
      </c>
      <c r="G461" s="168" t="s">
        <v>4963</v>
      </c>
      <c r="I461" s="52">
        <f t="shared" si="57"/>
        <v>1</v>
      </c>
      <c r="J461" s="96">
        <f t="shared" si="58"/>
        <v>0</v>
      </c>
      <c r="K461" s="97">
        <f t="shared" si="59"/>
        <v>0</v>
      </c>
    </row>
    <row r="462" spans="1:13" ht="30" customHeight="1" x14ac:dyDescent="0.25">
      <c r="A462" s="338" t="s">
        <v>1150</v>
      </c>
      <c r="B462" s="260" t="s">
        <v>3041</v>
      </c>
      <c r="C462" s="169" t="s">
        <v>1757</v>
      </c>
      <c r="D462" s="314"/>
      <c r="E462" s="166" t="s">
        <v>4405</v>
      </c>
      <c r="F462" s="233">
        <v>1</v>
      </c>
      <c r="G462" s="168" t="s">
        <v>4963</v>
      </c>
      <c r="I462" s="52">
        <f t="shared" si="57"/>
        <v>1</v>
      </c>
      <c r="J462" s="96">
        <f t="shared" si="58"/>
        <v>0</v>
      </c>
      <c r="K462" s="97">
        <f t="shared" si="59"/>
        <v>0</v>
      </c>
    </row>
    <row r="463" spans="1:13" ht="30" customHeight="1" x14ac:dyDescent="0.25">
      <c r="A463" s="338" t="s">
        <v>1151</v>
      </c>
      <c r="B463" s="260" t="s">
        <v>3041</v>
      </c>
      <c r="C463" s="169" t="s">
        <v>1770</v>
      </c>
      <c r="D463" s="314"/>
      <c r="E463" s="166" t="s">
        <v>4405</v>
      </c>
      <c r="F463" s="233">
        <v>1</v>
      </c>
      <c r="G463" s="168" t="s">
        <v>4963</v>
      </c>
      <c r="I463" s="52">
        <f t="shared" si="57"/>
        <v>1</v>
      </c>
      <c r="J463" s="96">
        <f t="shared" si="58"/>
        <v>0</v>
      </c>
      <c r="K463" s="97">
        <f t="shared" si="59"/>
        <v>0</v>
      </c>
    </row>
    <row r="464" spans="1:13" ht="45" customHeight="1" x14ac:dyDescent="0.25">
      <c r="A464" s="338" t="s">
        <v>1152</v>
      </c>
      <c r="B464" s="260" t="s">
        <v>3041</v>
      </c>
      <c r="C464" s="164" t="s">
        <v>1758</v>
      </c>
      <c r="D464" s="314"/>
      <c r="E464" s="166" t="s">
        <v>4405</v>
      </c>
      <c r="F464" s="233">
        <v>1</v>
      </c>
      <c r="G464" s="168" t="s">
        <v>4963</v>
      </c>
      <c r="I464" s="52">
        <f t="shared" si="57"/>
        <v>1</v>
      </c>
      <c r="J464" s="96">
        <f t="shared" si="58"/>
        <v>0</v>
      </c>
      <c r="K464" s="97">
        <f t="shared" si="59"/>
        <v>0</v>
      </c>
    </row>
    <row r="465" spans="1:11" ht="55.5" customHeight="1" x14ac:dyDescent="0.25">
      <c r="A465" s="338" t="s">
        <v>1153</v>
      </c>
      <c r="B465" s="260" t="s">
        <v>3041</v>
      </c>
      <c r="C465" s="247" t="s">
        <v>4048</v>
      </c>
      <c r="D465" s="314"/>
      <c r="E465" s="166" t="s">
        <v>4405</v>
      </c>
      <c r="F465" s="233">
        <v>1</v>
      </c>
      <c r="G465" s="168" t="s">
        <v>4963</v>
      </c>
      <c r="I465" s="52">
        <f t="shared" si="57"/>
        <v>1</v>
      </c>
      <c r="J465" s="96">
        <f t="shared" si="58"/>
        <v>0</v>
      </c>
      <c r="K465" s="97">
        <f t="shared" si="59"/>
        <v>0</v>
      </c>
    </row>
    <row r="466" spans="1:11" ht="30" customHeight="1" x14ac:dyDescent="0.25">
      <c r="A466" s="338" t="s">
        <v>1154</v>
      </c>
      <c r="B466" s="260" t="s">
        <v>3041</v>
      </c>
      <c r="C466" s="164" t="s">
        <v>1759</v>
      </c>
      <c r="D466" s="314"/>
      <c r="E466" s="166" t="s">
        <v>4405</v>
      </c>
      <c r="F466" s="233">
        <v>1</v>
      </c>
      <c r="G466" s="168" t="s">
        <v>4963</v>
      </c>
      <c r="I466" s="52">
        <f t="shared" si="57"/>
        <v>1</v>
      </c>
      <c r="J466" s="96">
        <f t="shared" si="58"/>
        <v>0</v>
      </c>
      <c r="K466" s="97">
        <f t="shared" si="59"/>
        <v>0</v>
      </c>
    </row>
    <row r="467" spans="1:11" ht="30" customHeight="1" x14ac:dyDescent="0.25">
      <c r="A467" s="338" t="s">
        <v>1155</v>
      </c>
      <c r="B467" s="260" t="s">
        <v>3041</v>
      </c>
      <c r="C467" s="244" t="s">
        <v>1760</v>
      </c>
      <c r="D467" s="142"/>
      <c r="E467" s="166" t="s">
        <v>4405</v>
      </c>
      <c r="F467" s="233">
        <v>1</v>
      </c>
      <c r="G467" s="168" t="s">
        <v>4963</v>
      </c>
      <c r="I467" s="52">
        <f t="shared" si="57"/>
        <v>1</v>
      </c>
      <c r="J467" s="96">
        <f t="shared" si="58"/>
        <v>0</v>
      </c>
      <c r="K467" s="97">
        <f t="shared" si="59"/>
        <v>0</v>
      </c>
    </row>
    <row r="468" spans="1:11" ht="45" customHeight="1" x14ac:dyDescent="0.25">
      <c r="A468" s="338" t="s">
        <v>1156</v>
      </c>
      <c r="B468" s="260" t="s">
        <v>3041</v>
      </c>
      <c r="C468" s="164" t="s">
        <v>3422</v>
      </c>
      <c r="D468" s="142"/>
      <c r="E468" s="166" t="s">
        <v>4405</v>
      </c>
      <c r="F468" s="233">
        <v>1</v>
      </c>
      <c r="G468" s="168" t="s">
        <v>4963</v>
      </c>
      <c r="I468" s="52">
        <f t="shared" si="57"/>
        <v>1</v>
      </c>
      <c r="J468" s="96">
        <f t="shared" si="58"/>
        <v>0</v>
      </c>
      <c r="K468" s="97">
        <f t="shared" si="59"/>
        <v>0</v>
      </c>
    </row>
    <row r="469" spans="1:11" ht="45" customHeight="1" x14ac:dyDescent="0.25">
      <c r="A469" s="338" t="s">
        <v>1157</v>
      </c>
      <c r="B469" s="260" t="s">
        <v>3041</v>
      </c>
      <c r="C469" s="164" t="s">
        <v>3423</v>
      </c>
      <c r="D469" s="142"/>
      <c r="E469" s="166" t="s">
        <v>4405</v>
      </c>
      <c r="F469" s="233">
        <v>1</v>
      </c>
      <c r="G469" s="168" t="s">
        <v>4963</v>
      </c>
      <c r="I469" s="52">
        <f t="shared" si="57"/>
        <v>1</v>
      </c>
      <c r="J469" s="96">
        <f t="shared" si="58"/>
        <v>0</v>
      </c>
      <c r="K469" s="97">
        <f t="shared" si="59"/>
        <v>0</v>
      </c>
    </row>
    <row r="470" spans="1:11" ht="45" customHeight="1" x14ac:dyDescent="0.25">
      <c r="A470" s="338" t="s">
        <v>1158</v>
      </c>
      <c r="B470" s="260" t="s">
        <v>3041</v>
      </c>
      <c r="C470" s="164" t="s">
        <v>3424</v>
      </c>
      <c r="D470" s="313"/>
      <c r="E470" s="166" t="s">
        <v>4405</v>
      </c>
      <c r="F470" s="233">
        <v>1</v>
      </c>
      <c r="G470" s="168" t="s">
        <v>4963</v>
      </c>
      <c r="I470" s="52">
        <f t="shared" si="57"/>
        <v>1</v>
      </c>
      <c r="J470" s="96">
        <f t="shared" si="58"/>
        <v>0</v>
      </c>
      <c r="K470" s="97">
        <f t="shared" si="59"/>
        <v>0</v>
      </c>
    </row>
    <row r="471" spans="1:11" ht="45" customHeight="1" x14ac:dyDescent="0.25">
      <c r="A471" s="338" t="s">
        <v>1159</v>
      </c>
      <c r="B471" s="374" t="s">
        <v>3041</v>
      </c>
      <c r="C471" s="244" t="s">
        <v>3425</v>
      </c>
      <c r="D471" s="486"/>
      <c r="E471" s="326" t="s">
        <v>4405</v>
      </c>
      <c r="F471" s="327">
        <v>1</v>
      </c>
      <c r="G471" s="482" t="s">
        <v>4963</v>
      </c>
      <c r="I471" s="52">
        <f t="shared" si="57"/>
        <v>1</v>
      </c>
      <c r="J471" s="96">
        <f t="shared" si="58"/>
        <v>0</v>
      </c>
      <c r="K471" s="97">
        <f t="shared" si="59"/>
        <v>0</v>
      </c>
    </row>
    <row r="472" spans="1:11" s="49" customFormat="1" x14ac:dyDescent="0.25">
      <c r="A472" s="196" t="s">
        <v>2424</v>
      </c>
      <c r="B472" s="236"/>
      <c r="C472" s="193"/>
      <c r="D472" s="188"/>
      <c r="E472" s="328"/>
      <c r="F472" s="194"/>
      <c r="G472" s="331"/>
      <c r="H472" s="27"/>
      <c r="I472" s="52"/>
      <c r="J472" s="96"/>
      <c r="K472" s="97"/>
    </row>
    <row r="473" spans="1:11" s="49" customFormat="1" ht="30" customHeight="1" x14ac:dyDescent="0.25">
      <c r="A473" s="212" t="s">
        <v>1160</v>
      </c>
      <c r="B473" s="260" t="s">
        <v>5085</v>
      </c>
      <c r="C473" s="367" t="s">
        <v>3288</v>
      </c>
      <c r="D473" s="314"/>
      <c r="E473" s="261" t="s">
        <v>4404</v>
      </c>
      <c r="F473" s="262">
        <v>1</v>
      </c>
      <c r="G473" s="263" t="s">
        <v>4963</v>
      </c>
      <c r="H473" s="27"/>
      <c r="I473" s="52">
        <f t="shared" ref="I473:I496" si="60">IF(NOT(ISBLANK($B473)),VLOOKUP($B473,specdata,2,FALSE),"")</f>
        <v>2</v>
      </c>
      <c r="J473" s="96">
        <f t="shared" ref="J473:J496" si="61">VLOOKUP(G473,AvailabilityData,2,FALSE)</f>
        <v>0</v>
      </c>
      <c r="K473" s="97">
        <f t="shared" si="59"/>
        <v>0</v>
      </c>
    </row>
    <row r="474" spans="1:11" ht="30" customHeight="1" x14ac:dyDescent="0.25">
      <c r="A474" s="212" t="s">
        <v>1161</v>
      </c>
      <c r="B474" s="260" t="s">
        <v>5085</v>
      </c>
      <c r="C474" s="287" t="s">
        <v>3509</v>
      </c>
      <c r="D474" s="314"/>
      <c r="E474" s="166" t="s">
        <v>4404</v>
      </c>
      <c r="F474" s="233">
        <v>1</v>
      </c>
      <c r="G474" s="168" t="s">
        <v>4963</v>
      </c>
      <c r="I474" s="52">
        <f t="shared" si="60"/>
        <v>2</v>
      </c>
      <c r="J474" s="96">
        <f t="shared" si="61"/>
        <v>0</v>
      </c>
      <c r="K474" s="97">
        <f t="shared" si="59"/>
        <v>0</v>
      </c>
    </row>
    <row r="475" spans="1:11" ht="30" customHeight="1" x14ac:dyDescent="0.25">
      <c r="A475" s="212" t="s">
        <v>1162</v>
      </c>
      <c r="B475" s="260" t="s">
        <v>5085</v>
      </c>
      <c r="C475" s="287" t="s">
        <v>3510</v>
      </c>
      <c r="D475" s="314"/>
      <c r="E475" s="166" t="s">
        <v>4404</v>
      </c>
      <c r="F475" s="233">
        <v>1</v>
      </c>
      <c r="G475" s="168" t="s">
        <v>4963</v>
      </c>
      <c r="I475" s="52">
        <f t="shared" si="60"/>
        <v>2</v>
      </c>
      <c r="J475" s="96">
        <f t="shared" si="61"/>
        <v>0</v>
      </c>
      <c r="K475" s="97">
        <f t="shared" si="59"/>
        <v>0</v>
      </c>
    </row>
    <row r="476" spans="1:11" ht="30" customHeight="1" x14ac:dyDescent="0.25">
      <c r="A476" s="212" t="s">
        <v>1163</v>
      </c>
      <c r="B476" s="260" t="s">
        <v>5085</v>
      </c>
      <c r="C476" s="287" t="s">
        <v>3511</v>
      </c>
      <c r="D476" s="299"/>
      <c r="E476" s="166" t="s">
        <v>4404</v>
      </c>
      <c r="F476" s="233">
        <v>1</v>
      </c>
      <c r="G476" s="168" t="s">
        <v>4963</v>
      </c>
      <c r="I476" s="52">
        <f t="shared" si="60"/>
        <v>2</v>
      </c>
      <c r="J476" s="96">
        <f t="shared" si="61"/>
        <v>0</v>
      </c>
      <c r="K476" s="97">
        <f t="shared" si="59"/>
        <v>0</v>
      </c>
    </row>
    <row r="477" spans="1:11" ht="30" customHeight="1" x14ac:dyDescent="0.25">
      <c r="A477" s="212" t="s">
        <v>1164</v>
      </c>
      <c r="B477" s="260" t="s">
        <v>5085</v>
      </c>
      <c r="C477" s="164" t="s">
        <v>3512</v>
      </c>
      <c r="D477" s="299"/>
      <c r="E477" s="166" t="s">
        <v>4404</v>
      </c>
      <c r="F477" s="233">
        <v>1</v>
      </c>
      <c r="G477" s="168" t="s">
        <v>4963</v>
      </c>
      <c r="I477" s="52">
        <f t="shared" si="60"/>
        <v>2</v>
      </c>
      <c r="J477" s="96">
        <f t="shared" si="61"/>
        <v>0</v>
      </c>
      <c r="K477" s="97">
        <f t="shared" si="59"/>
        <v>0</v>
      </c>
    </row>
    <row r="478" spans="1:11" ht="45" customHeight="1" x14ac:dyDescent="0.25">
      <c r="A478" s="212" t="s">
        <v>1165</v>
      </c>
      <c r="B478" s="260" t="s">
        <v>5085</v>
      </c>
      <c r="C478" s="164" t="s">
        <v>3513</v>
      </c>
      <c r="D478" s="299"/>
      <c r="E478" s="166" t="s">
        <v>4405</v>
      </c>
      <c r="F478" s="233">
        <v>1</v>
      </c>
      <c r="G478" s="168" t="s">
        <v>4963</v>
      </c>
      <c r="I478" s="52">
        <f t="shared" si="60"/>
        <v>2</v>
      </c>
      <c r="J478" s="96">
        <f t="shared" si="61"/>
        <v>0</v>
      </c>
      <c r="K478" s="97">
        <f t="shared" si="59"/>
        <v>0</v>
      </c>
    </row>
    <row r="479" spans="1:11" ht="45" customHeight="1" x14ac:dyDescent="0.25">
      <c r="A479" s="212" t="s">
        <v>1166</v>
      </c>
      <c r="B479" s="260" t="s">
        <v>5085</v>
      </c>
      <c r="C479" s="164" t="s">
        <v>4363</v>
      </c>
      <c r="D479" s="299"/>
      <c r="E479" s="166" t="s">
        <v>4404</v>
      </c>
      <c r="F479" s="233">
        <v>1</v>
      </c>
      <c r="G479" s="168" t="s">
        <v>4963</v>
      </c>
      <c r="I479" s="52">
        <f t="shared" si="60"/>
        <v>2</v>
      </c>
      <c r="J479" s="96">
        <f t="shared" si="61"/>
        <v>0</v>
      </c>
      <c r="K479" s="97">
        <f t="shared" si="59"/>
        <v>0</v>
      </c>
    </row>
    <row r="480" spans="1:11" ht="60" customHeight="1" x14ac:dyDescent="0.25">
      <c r="A480" s="212" t="s">
        <v>1167</v>
      </c>
      <c r="B480" s="260" t="s">
        <v>5085</v>
      </c>
      <c r="C480" s="310" t="s">
        <v>571</v>
      </c>
      <c r="D480" s="299"/>
      <c r="E480" s="166" t="s">
        <v>4404</v>
      </c>
      <c r="F480" s="233">
        <v>1</v>
      </c>
      <c r="G480" s="168" t="s">
        <v>4963</v>
      </c>
      <c r="I480" s="52">
        <f t="shared" si="60"/>
        <v>2</v>
      </c>
      <c r="J480" s="96">
        <f t="shared" si="61"/>
        <v>0</v>
      </c>
      <c r="K480" s="97">
        <f t="shared" si="59"/>
        <v>0</v>
      </c>
    </row>
    <row r="481" spans="1:11" ht="30" customHeight="1" x14ac:dyDescent="0.25">
      <c r="A481" s="212" t="s">
        <v>1168</v>
      </c>
      <c r="B481" s="260" t="s">
        <v>5085</v>
      </c>
      <c r="C481" s="310" t="s">
        <v>3515</v>
      </c>
      <c r="D481" s="142"/>
      <c r="E481" s="166" t="s">
        <v>4404</v>
      </c>
      <c r="F481" s="233">
        <v>1</v>
      </c>
      <c r="G481" s="168" t="s">
        <v>4963</v>
      </c>
      <c r="I481" s="52">
        <f t="shared" si="60"/>
        <v>2</v>
      </c>
      <c r="J481" s="96">
        <f t="shared" si="61"/>
        <v>0</v>
      </c>
      <c r="K481" s="97">
        <f t="shared" si="59"/>
        <v>0</v>
      </c>
    </row>
    <row r="482" spans="1:11" ht="30" customHeight="1" x14ac:dyDescent="0.25">
      <c r="A482" s="212" t="s">
        <v>1169</v>
      </c>
      <c r="B482" s="260" t="s">
        <v>5085</v>
      </c>
      <c r="C482" s="169" t="s">
        <v>3516</v>
      </c>
      <c r="D482" s="142"/>
      <c r="E482" s="166" t="s">
        <v>4404</v>
      </c>
      <c r="F482" s="233">
        <v>1</v>
      </c>
      <c r="G482" s="168" t="s">
        <v>4963</v>
      </c>
      <c r="I482" s="52">
        <f t="shared" si="60"/>
        <v>2</v>
      </c>
      <c r="J482" s="96">
        <f t="shared" si="61"/>
        <v>0</v>
      </c>
      <c r="K482" s="97">
        <f t="shared" si="59"/>
        <v>0</v>
      </c>
    </row>
    <row r="483" spans="1:11" ht="30" customHeight="1" x14ac:dyDescent="0.25">
      <c r="A483" s="212" t="s">
        <v>1170</v>
      </c>
      <c r="B483" s="260" t="s">
        <v>5085</v>
      </c>
      <c r="C483" s="169" t="s">
        <v>3290</v>
      </c>
      <c r="D483" s="299"/>
      <c r="E483" s="166" t="s">
        <v>4404</v>
      </c>
      <c r="F483" s="233">
        <v>1</v>
      </c>
      <c r="G483" s="168" t="s">
        <v>4963</v>
      </c>
      <c r="I483" s="52">
        <f t="shared" si="60"/>
        <v>2</v>
      </c>
      <c r="J483" s="96">
        <f t="shared" si="61"/>
        <v>0</v>
      </c>
      <c r="K483" s="97">
        <f t="shared" si="59"/>
        <v>0</v>
      </c>
    </row>
    <row r="484" spans="1:11" ht="30" customHeight="1" x14ac:dyDescent="0.25">
      <c r="A484" s="212" t="s">
        <v>1171</v>
      </c>
      <c r="B484" s="260" t="s">
        <v>5085</v>
      </c>
      <c r="C484" s="310" t="s">
        <v>741</v>
      </c>
      <c r="D484" s="299"/>
      <c r="E484" s="166" t="s">
        <v>4404</v>
      </c>
      <c r="F484" s="233">
        <v>1</v>
      </c>
      <c r="G484" s="168" t="s">
        <v>4963</v>
      </c>
      <c r="I484" s="52">
        <f t="shared" si="60"/>
        <v>2</v>
      </c>
      <c r="J484" s="96">
        <f t="shared" si="61"/>
        <v>0</v>
      </c>
      <c r="K484" s="97">
        <f t="shared" si="59"/>
        <v>0</v>
      </c>
    </row>
    <row r="485" spans="1:11" ht="30" customHeight="1" x14ac:dyDescent="0.25">
      <c r="A485" s="212" t="s">
        <v>1172</v>
      </c>
      <c r="B485" s="163" t="s">
        <v>3041</v>
      </c>
      <c r="C485" s="310" t="s">
        <v>572</v>
      </c>
      <c r="D485" s="299"/>
      <c r="E485" s="166" t="s">
        <v>4405</v>
      </c>
      <c r="F485" s="233">
        <v>1</v>
      </c>
      <c r="G485" s="168" t="s">
        <v>4963</v>
      </c>
      <c r="I485" s="52">
        <f t="shared" si="60"/>
        <v>1</v>
      </c>
      <c r="J485" s="96">
        <f t="shared" si="61"/>
        <v>0</v>
      </c>
      <c r="K485" s="97">
        <f t="shared" si="59"/>
        <v>0</v>
      </c>
    </row>
    <row r="486" spans="1:11" ht="45" customHeight="1" x14ac:dyDescent="0.25">
      <c r="A486" s="212" t="s">
        <v>1173</v>
      </c>
      <c r="B486" s="163" t="s">
        <v>3041</v>
      </c>
      <c r="C486" s="310" t="s">
        <v>3514</v>
      </c>
      <c r="E486" s="166" t="s">
        <v>4405</v>
      </c>
      <c r="F486" s="233">
        <v>1</v>
      </c>
      <c r="G486" s="168" t="s">
        <v>4963</v>
      </c>
      <c r="I486" s="52">
        <f t="shared" si="60"/>
        <v>1</v>
      </c>
      <c r="J486" s="96">
        <f t="shared" si="61"/>
        <v>0</v>
      </c>
      <c r="K486" s="97">
        <f t="shared" si="59"/>
        <v>0</v>
      </c>
    </row>
    <row r="487" spans="1:11" ht="45" customHeight="1" x14ac:dyDescent="0.25">
      <c r="A487" s="212" t="s">
        <v>1174</v>
      </c>
      <c r="B487" s="163" t="s">
        <v>3041</v>
      </c>
      <c r="C487" s="310" t="s">
        <v>4951</v>
      </c>
      <c r="E487" s="166" t="s">
        <v>4405</v>
      </c>
      <c r="F487" s="233">
        <v>1</v>
      </c>
      <c r="G487" s="168" t="s">
        <v>4963</v>
      </c>
      <c r="I487" s="52">
        <f t="shared" si="60"/>
        <v>1</v>
      </c>
      <c r="J487" s="96">
        <f t="shared" si="61"/>
        <v>0</v>
      </c>
      <c r="K487" s="97">
        <f t="shared" si="59"/>
        <v>0</v>
      </c>
    </row>
    <row r="488" spans="1:11" ht="30" customHeight="1" x14ac:dyDescent="0.25">
      <c r="A488" s="212" t="s">
        <v>1175</v>
      </c>
      <c r="B488" s="163" t="s">
        <v>5085</v>
      </c>
      <c r="C488" s="310" t="s">
        <v>3877</v>
      </c>
      <c r="D488" s="325"/>
      <c r="E488" s="166" t="s">
        <v>4404</v>
      </c>
      <c r="F488" s="233">
        <v>1</v>
      </c>
      <c r="G488" s="168" t="s">
        <v>4963</v>
      </c>
      <c r="I488" s="52">
        <f t="shared" si="60"/>
        <v>2</v>
      </c>
      <c r="J488" s="96">
        <f t="shared" si="61"/>
        <v>0</v>
      </c>
      <c r="K488" s="97">
        <f t="shared" si="59"/>
        <v>0</v>
      </c>
    </row>
    <row r="489" spans="1:11" ht="30" customHeight="1" x14ac:dyDescent="0.25">
      <c r="A489" s="212" t="s">
        <v>1176</v>
      </c>
      <c r="B489" s="163" t="s">
        <v>5085</v>
      </c>
      <c r="C489" s="324" t="s">
        <v>3508</v>
      </c>
      <c r="D489" s="299"/>
      <c r="E489" s="284" t="s">
        <v>4405</v>
      </c>
      <c r="F489" s="327">
        <v>1</v>
      </c>
      <c r="G489" s="168" t="s">
        <v>4963</v>
      </c>
      <c r="I489" s="52">
        <f t="shared" si="60"/>
        <v>2</v>
      </c>
      <c r="J489" s="96">
        <f t="shared" si="61"/>
        <v>0</v>
      </c>
      <c r="K489" s="97">
        <f t="shared" si="59"/>
        <v>0</v>
      </c>
    </row>
    <row r="490" spans="1:11" ht="30" customHeight="1" x14ac:dyDescent="0.25">
      <c r="A490" s="212" t="s">
        <v>1177</v>
      </c>
      <c r="B490" s="163" t="s">
        <v>5085</v>
      </c>
      <c r="C490" s="310" t="s">
        <v>4251</v>
      </c>
      <c r="D490" s="299"/>
      <c r="E490" s="166" t="s">
        <v>4404</v>
      </c>
      <c r="F490" s="233">
        <v>1</v>
      </c>
      <c r="G490" s="168" t="s">
        <v>4963</v>
      </c>
      <c r="I490" s="52">
        <f t="shared" si="60"/>
        <v>2</v>
      </c>
      <c r="J490" s="96">
        <f t="shared" si="61"/>
        <v>0</v>
      </c>
      <c r="K490" s="97">
        <f t="shared" si="59"/>
        <v>0</v>
      </c>
    </row>
    <row r="491" spans="1:11" ht="30" customHeight="1" x14ac:dyDescent="0.25">
      <c r="A491" s="212" t="s">
        <v>1178</v>
      </c>
      <c r="B491" s="163" t="s">
        <v>5085</v>
      </c>
      <c r="C491" s="310" t="s">
        <v>4324</v>
      </c>
      <c r="D491" s="299"/>
      <c r="E491" s="166" t="s">
        <v>4404</v>
      </c>
      <c r="F491" s="233">
        <v>1</v>
      </c>
      <c r="G491" s="168" t="s">
        <v>4963</v>
      </c>
      <c r="I491" s="52">
        <f t="shared" si="60"/>
        <v>2</v>
      </c>
      <c r="J491" s="96">
        <f t="shared" si="61"/>
        <v>0</v>
      </c>
      <c r="K491" s="97">
        <f t="shared" si="59"/>
        <v>0</v>
      </c>
    </row>
    <row r="492" spans="1:11" ht="30" customHeight="1" x14ac:dyDescent="0.25">
      <c r="A492" s="212" t="s">
        <v>1179</v>
      </c>
      <c r="B492" s="163" t="s">
        <v>5085</v>
      </c>
      <c r="C492" s="310" t="s">
        <v>4325</v>
      </c>
      <c r="D492" s="299"/>
      <c r="E492" s="166" t="s">
        <v>4404</v>
      </c>
      <c r="F492" s="233">
        <v>1</v>
      </c>
      <c r="G492" s="168" t="s">
        <v>4963</v>
      </c>
      <c r="I492" s="52">
        <f t="shared" si="60"/>
        <v>2</v>
      </c>
      <c r="J492" s="96">
        <f t="shared" si="61"/>
        <v>0</v>
      </c>
      <c r="K492" s="97">
        <f t="shared" si="59"/>
        <v>0</v>
      </c>
    </row>
    <row r="493" spans="1:11" ht="30" customHeight="1" x14ac:dyDescent="0.25">
      <c r="A493" s="212" t="s">
        <v>1180</v>
      </c>
      <c r="B493" s="163" t="s">
        <v>5085</v>
      </c>
      <c r="C493" s="310" t="s">
        <v>4360</v>
      </c>
      <c r="D493" s="299"/>
      <c r="E493" s="166" t="s">
        <v>4404</v>
      </c>
      <c r="F493" s="233">
        <v>1</v>
      </c>
      <c r="G493" s="168" t="s">
        <v>4963</v>
      </c>
      <c r="I493" s="52">
        <f t="shared" si="60"/>
        <v>2</v>
      </c>
      <c r="J493" s="96">
        <f t="shared" si="61"/>
        <v>0</v>
      </c>
      <c r="K493" s="97">
        <f t="shared" si="59"/>
        <v>0</v>
      </c>
    </row>
    <row r="494" spans="1:11" ht="30" customHeight="1" x14ac:dyDescent="0.25">
      <c r="A494" s="212" t="s">
        <v>1181</v>
      </c>
      <c r="B494" s="163" t="s">
        <v>5085</v>
      </c>
      <c r="C494" s="310" t="s">
        <v>4361</v>
      </c>
      <c r="D494" s="299"/>
      <c r="E494" s="166" t="s">
        <v>4404</v>
      </c>
      <c r="F494" s="233">
        <v>1</v>
      </c>
      <c r="G494" s="168" t="s">
        <v>4963</v>
      </c>
      <c r="I494" s="52">
        <f t="shared" si="60"/>
        <v>2</v>
      </c>
      <c r="J494" s="96">
        <f t="shared" si="61"/>
        <v>0</v>
      </c>
      <c r="K494" s="97">
        <f t="shared" si="59"/>
        <v>0</v>
      </c>
    </row>
    <row r="495" spans="1:11" ht="30" customHeight="1" x14ac:dyDescent="0.25">
      <c r="A495" s="212" t="s">
        <v>1182</v>
      </c>
      <c r="B495" s="163" t="s">
        <v>5085</v>
      </c>
      <c r="C495" s="359" t="s">
        <v>4362</v>
      </c>
      <c r="D495" s="299"/>
      <c r="E495" s="166" t="s">
        <v>4404</v>
      </c>
      <c r="F495" s="233">
        <v>1</v>
      </c>
      <c r="G495" s="168" t="s">
        <v>4963</v>
      </c>
      <c r="I495" s="52">
        <f t="shared" si="60"/>
        <v>2</v>
      </c>
      <c r="J495" s="96">
        <f t="shared" si="61"/>
        <v>0</v>
      </c>
      <c r="K495" s="97">
        <f t="shared" si="59"/>
        <v>0</v>
      </c>
    </row>
    <row r="496" spans="1:11" ht="30" customHeight="1" x14ac:dyDescent="0.25">
      <c r="A496" s="212" t="s">
        <v>1183</v>
      </c>
      <c r="B496" s="163" t="s">
        <v>5085</v>
      </c>
      <c r="C496" s="400" t="s">
        <v>4389</v>
      </c>
      <c r="D496" s="381"/>
      <c r="E496" s="326" t="s">
        <v>4404</v>
      </c>
      <c r="F496" s="327">
        <v>1</v>
      </c>
      <c r="G496" s="482" t="s">
        <v>4963</v>
      </c>
      <c r="I496" s="52">
        <f t="shared" si="60"/>
        <v>2</v>
      </c>
      <c r="J496" s="96">
        <f t="shared" si="61"/>
        <v>0</v>
      </c>
      <c r="K496" s="97">
        <f t="shared" si="59"/>
        <v>0</v>
      </c>
    </row>
    <row r="497" spans="1:11" ht="30" customHeight="1" x14ac:dyDescent="0.25">
      <c r="A497" s="191"/>
      <c r="B497" s="192"/>
      <c r="C497" s="187" t="s">
        <v>3428</v>
      </c>
      <c r="D497" s="487"/>
      <c r="E497" s="328"/>
      <c r="F497" s="194"/>
      <c r="G497" s="331"/>
      <c r="I497" s="52"/>
      <c r="J497" s="96"/>
      <c r="K497" s="97"/>
    </row>
    <row r="498" spans="1:11" ht="30" customHeight="1" x14ac:dyDescent="0.25">
      <c r="A498" s="212" t="s">
        <v>1533</v>
      </c>
      <c r="B498" s="260" t="s">
        <v>5085</v>
      </c>
      <c r="C498" s="223" t="s">
        <v>3429</v>
      </c>
      <c r="D498" s="385"/>
      <c r="E498" s="261" t="s">
        <v>4404</v>
      </c>
      <c r="F498" s="262">
        <v>1</v>
      </c>
      <c r="G498" s="263" t="s">
        <v>4963</v>
      </c>
      <c r="I498" s="52">
        <f t="shared" ref="I498:I529" si="62">IF(NOT(ISBLANK($B498)),VLOOKUP($B498,specdata,2,FALSE),"")</f>
        <v>2</v>
      </c>
      <c r="J498" s="96">
        <f t="shared" ref="J498:J529" si="63">VLOOKUP(G498,AvailabilityData,2,FALSE)</f>
        <v>0</v>
      </c>
      <c r="K498" s="97">
        <f t="shared" si="59"/>
        <v>0</v>
      </c>
    </row>
    <row r="499" spans="1:11" ht="30" customHeight="1" x14ac:dyDescent="0.25">
      <c r="A499" s="212" t="s">
        <v>1184</v>
      </c>
      <c r="B499" s="260" t="s">
        <v>5085</v>
      </c>
      <c r="C499" s="223" t="s">
        <v>4337</v>
      </c>
      <c r="D499" s="222"/>
      <c r="E499" s="166" t="s">
        <v>4404</v>
      </c>
      <c r="F499" s="233">
        <v>1</v>
      </c>
      <c r="G499" s="168" t="s">
        <v>4963</v>
      </c>
      <c r="I499" s="52">
        <f t="shared" si="62"/>
        <v>2</v>
      </c>
      <c r="J499" s="96">
        <f t="shared" si="63"/>
        <v>0</v>
      </c>
      <c r="K499" s="97">
        <f t="shared" si="59"/>
        <v>0</v>
      </c>
    </row>
    <row r="500" spans="1:11" ht="30" customHeight="1" x14ac:dyDescent="0.25">
      <c r="A500" s="212" t="s">
        <v>1185</v>
      </c>
      <c r="B500" s="260" t="s">
        <v>5085</v>
      </c>
      <c r="C500" s="183" t="s">
        <v>2743</v>
      </c>
      <c r="D500" s="222"/>
      <c r="E500" s="166" t="s">
        <v>4404</v>
      </c>
      <c r="F500" s="233">
        <v>1</v>
      </c>
      <c r="G500" s="168" t="s">
        <v>4963</v>
      </c>
      <c r="I500" s="52">
        <f t="shared" si="62"/>
        <v>2</v>
      </c>
      <c r="J500" s="96">
        <f t="shared" si="63"/>
        <v>0</v>
      </c>
      <c r="K500" s="97">
        <f t="shared" si="59"/>
        <v>0</v>
      </c>
    </row>
    <row r="501" spans="1:11" ht="30" customHeight="1" x14ac:dyDescent="0.25">
      <c r="A501" s="212" t="s">
        <v>1186</v>
      </c>
      <c r="B501" s="260" t="s">
        <v>5085</v>
      </c>
      <c r="C501" s="183" t="s">
        <v>4255</v>
      </c>
      <c r="D501" s="222"/>
      <c r="E501" s="166" t="s">
        <v>4404</v>
      </c>
      <c r="F501" s="233">
        <v>1</v>
      </c>
      <c r="G501" s="168" t="s">
        <v>4963</v>
      </c>
      <c r="I501" s="52">
        <f t="shared" si="62"/>
        <v>2</v>
      </c>
      <c r="J501" s="96">
        <f t="shared" si="63"/>
        <v>0</v>
      </c>
      <c r="K501" s="97">
        <f t="shared" si="59"/>
        <v>0</v>
      </c>
    </row>
    <row r="502" spans="1:11" ht="30" customHeight="1" x14ac:dyDescent="0.25">
      <c r="A502" s="212" t="s">
        <v>1187</v>
      </c>
      <c r="B502" s="260" t="s">
        <v>5085</v>
      </c>
      <c r="C502" s="183" t="s">
        <v>4256</v>
      </c>
      <c r="D502" s="222"/>
      <c r="E502" s="166" t="s">
        <v>4404</v>
      </c>
      <c r="F502" s="233">
        <v>1</v>
      </c>
      <c r="G502" s="168" t="s">
        <v>4963</v>
      </c>
      <c r="I502" s="52">
        <f t="shared" si="62"/>
        <v>2</v>
      </c>
      <c r="J502" s="96">
        <f t="shared" si="63"/>
        <v>0</v>
      </c>
      <c r="K502" s="97">
        <f t="shared" si="59"/>
        <v>0</v>
      </c>
    </row>
    <row r="503" spans="1:11" ht="30" customHeight="1" x14ac:dyDescent="0.25">
      <c r="A503" s="212" t="s">
        <v>1188</v>
      </c>
      <c r="B503" s="260" t="s">
        <v>5085</v>
      </c>
      <c r="C503" s="183" t="s">
        <v>4257</v>
      </c>
      <c r="D503" s="222"/>
      <c r="E503" s="166" t="s">
        <v>4404</v>
      </c>
      <c r="F503" s="233">
        <v>1</v>
      </c>
      <c r="G503" s="168" t="s">
        <v>4963</v>
      </c>
      <c r="I503" s="52">
        <f t="shared" si="62"/>
        <v>2</v>
      </c>
      <c r="J503" s="96">
        <f t="shared" si="63"/>
        <v>0</v>
      </c>
      <c r="K503" s="97">
        <f t="shared" si="59"/>
        <v>0</v>
      </c>
    </row>
    <row r="504" spans="1:11" ht="30" customHeight="1" x14ac:dyDescent="0.25">
      <c r="A504" s="212" t="s">
        <v>1189</v>
      </c>
      <c r="B504" s="260" t="s">
        <v>5085</v>
      </c>
      <c r="C504" s="183" t="s">
        <v>4359</v>
      </c>
      <c r="D504" s="222"/>
      <c r="E504" s="166" t="s">
        <v>4404</v>
      </c>
      <c r="F504" s="233">
        <v>1</v>
      </c>
      <c r="G504" s="168" t="s">
        <v>4963</v>
      </c>
      <c r="I504" s="52">
        <f t="shared" si="62"/>
        <v>2</v>
      </c>
      <c r="J504" s="96">
        <f t="shared" si="63"/>
        <v>0</v>
      </c>
      <c r="K504" s="97">
        <f t="shared" si="59"/>
        <v>0</v>
      </c>
    </row>
    <row r="505" spans="1:11" ht="30" customHeight="1" x14ac:dyDescent="0.25">
      <c r="A505" s="212" t="s">
        <v>1190</v>
      </c>
      <c r="B505" s="260" t="s">
        <v>5085</v>
      </c>
      <c r="C505" s="183" t="s">
        <v>2744</v>
      </c>
      <c r="D505" s="222"/>
      <c r="E505" s="166" t="s">
        <v>4404</v>
      </c>
      <c r="F505" s="233">
        <v>1</v>
      </c>
      <c r="G505" s="168" t="s">
        <v>4963</v>
      </c>
      <c r="I505" s="52">
        <f t="shared" si="62"/>
        <v>2</v>
      </c>
      <c r="J505" s="96">
        <f t="shared" si="63"/>
        <v>0</v>
      </c>
      <c r="K505" s="97">
        <f t="shared" si="59"/>
        <v>0</v>
      </c>
    </row>
    <row r="506" spans="1:11" ht="30" customHeight="1" x14ac:dyDescent="0.25">
      <c r="A506" s="212" t="s">
        <v>1191</v>
      </c>
      <c r="B506" s="260" t="s">
        <v>5085</v>
      </c>
      <c r="C506" s="183" t="s">
        <v>3303</v>
      </c>
      <c r="D506" s="222"/>
      <c r="E506" s="166" t="s">
        <v>4404</v>
      </c>
      <c r="F506" s="233">
        <v>1</v>
      </c>
      <c r="G506" s="168" t="s">
        <v>4963</v>
      </c>
      <c r="I506" s="52">
        <f t="shared" si="62"/>
        <v>2</v>
      </c>
      <c r="J506" s="96">
        <f t="shared" si="63"/>
        <v>0</v>
      </c>
      <c r="K506" s="97">
        <f t="shared" si="59"/>
        <v>0</v>
      </c>
    </row>
    <row r="507" spans="1:11" ht="30" customHeight="1" x14ac:dyDescent="0.25">
      <c r="A507" s="212" t="s">
        <v>1192</v>
      </c>
      <c r="B507" s="260" t="s">
        <v>5085</v>
      </c>
      <c r="C507" s="183" t="s">
        <v>4049</v>
      </c>
      <c r="D507" s="222"/>
      <c r="E507" s="166" t="s">
        <v>4404</v>
      </c>
      <c r="F507" s="233">
        <v>1</v>
      </c>
      <c r="G507" s="168" t="s">
        <v>4963</v>
      </c>
      <c r="I507" s="52">
        <f t="shared" si="62"/>
        <v>2</v>
      </c>
      <c r="J507" s="96">
        <f t="shared" si="63"/>
        <v>0</v>
      </c>
      <c r="K507" s="97">
        <f t="shared" si="59"/>
        <v>0</v>
      </c>
    </row>
    <row r="508" spans="1:11" ht="30" customHeight="1" x14ac:dyDescent="0.25">
      <c r="A508" s="212" t="s">
        <v>1193</v>
      </c>
      <c r="B508" s="260" t="s">
        <v>5085</v>
      </c>
      <c r="C508" s="183" t="s">
        <v>5001</v>
      </c>
      <c r="D508" s="222"/>
      <c r="E508" s="166" t="s">
        <v>4404</v>
      </c>
      <c r="F508" s="233">
        <v>1</v>
      </c>
      <c r="G508" s="168" t="s">
        <v>4963</v>
      </c>
      <c r="I508" s="52">
        <f t="shared" si="62"/>
        <v>2</v>
      </c>
      <c r="J508" s="96">
        <f t="shared" si="63"/>
        <v>0</v>
      </c>
      <c r="K508" s="97">
        <f t="shared" si="59"/>
        <v>0</v>
      </c>
    </row>
    <row r="509" spans="1:11" ht="30" customHeight="1" x14ac:dyDescent="0.25">
      <c r="A509" s="212" t="s">
        <v>1194</v>
      </c>
      <c r="B509" s="260" t="s">
        <v>5085</v>
      </c>
      <c r="C509" s="183" t="s">
        <v>4340</v>
      </c>
      <c r="D509" s="222"/>
      <c r="E509" s="166" t="s">
        <v>4404</v>
      </c>
      <c r="F509" s="233">
        <v>1</v>
      </c>
      <c r="G509" s="168" t="s">
        <v>4963</v>
      </c>
      <c r="I509" s="52">
        <f t="shared" si="62"/>
        <v>2</v>
      </c>
      <c r="J509" s="96">
        <f t="shared" si="63"/>
        <v>0</v>
      </c>
      <c r="K509" s="97">
        <f t="shared" si="59"/>
        <v>0</v>
      </c>
    </row>
    <row r="510" spans="1:11" ht="30" customHeight="1" x14ac:dyDescent="0.25">
      <c r="A510" s="212" t="s">
        <v>1195</v>
      </c>
      <c r="B510" s="260" t="s">
        <v>5085</v>
      </c>
      <c r="C510" s="183" t="s">
        <v>4377</v>
      </c>
      <c r="D510" s="299"/>
      <c r="E510" s="166" t="s">
        <v>4404</v>
      </c>
      <c r="F510" s="233">
        <v>1</v>
      </c>
      <c r="G510" s="168" t="s">
        <v>4963</v>
      </c>
      <c r="I510" s="52">
        <f t="shared" si="62"/>
        <v>2</v>
      </c>
      <c r="J510" s="96">
        <f t="shared" si="63"/>
        <v>0</v>
      </c>
      <c r="K510" s="97">
        <f t="shared" si="59"/>
        <v>0</v>
      </c>
    </row>
    <row r="511" spans="1:11" ht="30" customHeight="1" x14ac:dyDescent="0.25">
      <c r="A511" s="212" t="s">
        <v>1196</v>
      </c>
      <c r="B511" s="260" t="s">
        <v>5085</v>
      </c>
      <c r="C511" s="183" t="s">
        <v>2745</v>
      </c>
      <c r="D511" s="299"/>
      <c r="E511" s="166" t="s">
        <v>4404</v>
      </c>
      <c r="F511" s="233">
        <v>1</v>
      </c>
      <c r="G511" s="168" t="s">
        <v>4963</v>
      </c>
      <c r="I511" s="52">
        <f t="shared" si="62"/>
        <v>2</v>
      </c>
      <c r="J511" s="96">
        <f t="shared" si="63"/>
        <v>0</v>
      </c>
      <c r="K511" s="97">
        <f t="shared" si="59"/>
        <v>0</v>
      </c>
    </row>
    <row r="512" spans="1:11" ht="30" customHeight="1" x14ac:dyDescent="0.25">
      <c r="A512" s="212" t="s">
        <v>1197</v>
      </c>
      <c r="B512" s="260" t="s">
        <v>5085</v>
      </c>
      <c r="C512" s="183" t="s">
        <v>2746</v>
      </c>
      <c r="D512" s="299"/>
      <c r="E512" s="166" t="s">
        <v>4404</v>
      </c>
      <c r="F512" s="233">
        <v>1</v>
      </c>
      <c r="G512" s="168" t="s">
        <v>4963</v>
      </c>
      <c r="I512" s="52">
        <f t="shared" si="62"/>
        <v>2</v>
      </c>
      <c r="J512" s="96">
        <f t="shared" si="63"/>
        <v>0</v>
      </c>
      <c r="K512" s="97">
        <f t="shared" si="59"/>
        <v>0</v>
      </c>
    </row>
    <row r="513" spans="1:11" ht="30" customHeight="1" x14ac:dyDescent="0.25">
      <c r="A513" s="212" t="s">
        <v>1198</v>
      </c>
      <c r="B513" s="260" t="s">
        <v>5085</v>
      </c>
      <c r="C513" s="183" t="s">
        <v>2748</v>
      </c>
      <c r="D513" s="299"/>
      <c r="E513" s="166" t="s">
        <v>4404</v>
      </c>
      <c r="F513" s="233">
        <v>1</v>
      </c>
      <c r="G513" s="168" t="s">
        <v>4963</v>
      </c>
      <c r="I513" s="52">
        <f t="shared" si="62"/>
        <v>2</v>
      </c>
      <c r="J513" s="96">
        <f t="shared" si="63"/>
        <v>0</v>
      </c>
      <c r="K513" s="97">
        <f t="shared" si="59"/>
        <v>0</v>
      </c>
    </row>
    <row r="514" spans="1:11" ht="30" customHeight="1" x14ac:dyDescent="0.25">
      <c r="A514" s="212" t="s">
        <v>1199</v>
      </c>
      <c r="B514" s="260" t="s">
        <v>5085</v>
      </c>
      <c r="C514" s="183" t="s">
        <v>2747</v>
      </c>
      <c r="D514" s="299"/>
      <c r="E514" s="166" t="s">
        <v>4404</v>
      </c>
      <c r="F514" s="233">
        <v>1</v>
      </c>
      <c r="G514" s="168" t="s">
        <v>4963</v>
      </c>
      <c r="I514" s="52">
        <f t="shared" si="62"/>
        <v>2</v>
      </c>
      <c r="J514" s="96">
        <f t="shared" si="63"/>
        <v>0</v>
      </c>
      <c r="K514" s="97">
        <f t="shared" si="59"/>
        <v>0</v>
      </c>
    </row>
    <row r="515" spans="1:11" ht="30" customHeight="1" x14ac:dyDescent="0.25">
      <c r="A515" s="212" t="s">
        <v>1200</v>
      </c>
      <c r="B515" s="260" t="s">
        <v>5085</v>
      </c>
      <c r="C515" s="183" t="s">
        <v>3304</v>
      </c>
      <c r="D515" s="299"/>
      <c r="E515" s="166" t="s">
        <v>4404</v>
      </c>
      <c r="F515" s="233">
        <v>1</v>
      </c>
      <c r="G515" s="168" t="s">
        <v>4963</v>
      </c>
      <c r="I515" s="52">
        <f t="shared" si="62"/>
        <v>2</v>
      </c>
      <c r="J515" s="96">
        <f t="shared" si="63"/>
        <v>0</v>
      </c>
      <c r="K515" s="97">
        <f t="shared" si="59"/>
        <v>0</v>
      </c>
    </row>
    <row r="516" spans="1:11" ht="30" customHeight="1" x14ac:dyDescent="0.25">
      <c r="A516" s="212" t="s">
        <v>1201</v>
      </c>
      <c r="B516" s="260" t="s">
        <v>5085</v>
      </c>
      <c r="C516" s="183" t="s">
        <v>4862</v>
      </c>
      <c r="D516" s="299"/>
      <c r="E516" s="166" t="s">
        <v>4404</v>
      </c>
      <c r="F516" s="233">
        <v>1</v>
      </c>
      <c r="G516" s="168" t="s">
        <v>4963</v>
      </c>
      <c r="I516" s="52">
        <f t="shared" si="62"/>
        <v>2</v>
      </c>
      <c r="J516" s="96">
        <f t="shared" si="63"/>
        <v>0</v>
      </c>
      <c r="K516" s="97">
        <f t="shared" si="59"/>
        <v>0</v>
      </c>
    </row>
    <row r="517" spans="1:11" ht="30" customHeight="1" x14ac:dyDescent="0.25">
      <c r="A517" s="212" t="s">
        <v>1437</v>
      </c>
      <c r="B517" s="260" t="s">
        <v>5085</v>
      </c>
      <c r="C517" s="183" t="s">
        <v>3899</v>
      </c>
      <c r="D517" s="299"/>
      <c r="E517" s="284" t="s">
        <v>4405</v>
      </c>
      <c r="F517" s="233">
        <v>1</v>
      </c>
      <c r="G517" s="168" t="s">
        <v>4963</v>
      </c>
      <c r="I517" s="52">
        <f t="shared" si="62"/>
        <v>2</v>
      </c>
      <c r="J517" s="96">
        <f t="shared" si="63"/>
        <v>0</v>
      </c>
      <c r="K517" s="97">
        <f t="shared" si="59"/>
        <v>0</v>
      </c>
    </row>
    <row r="518" spans="1:11" ht="30" customHeight="1" x14ac:dyDescent="0.25">
      <c r="A518" s="212" t="s">
        <v>1202</v>
      </c>
      <c r="B518" s="260" t="s">
        <v>5085</v>
      </c>
      <c r="C518" s="183" t="s">
        <v>3900</v>
      </c>
      <c r="D518" s="299"/>
      <c r="E518" s="166" t="s">
        <v>4404</v>
      </c>
      <c r="F518" s="233">
        <v>1</v>
      </c>
      <c r="G518" s="168" t="s">
        <v>4963</v>
      </c>
      <c r="I518" s="52">
        <f t="shared" si="62"/>
        <v>2</v>
      </c>
      <c r="J518" s="96">
        <f t="shared" si="63"/>
        <v>0</v>
      </c>
      <c r="K518" s="97">
        <f t="shared" ref="K518:K581" si="64">I518*J518</f>
        <v>0</v>
      </c>
    </row>
    <row r="519" spans="1:11" ht="30" customHeight="1" x14ac:dyDescent="0.25">
      <c r="A519" s="212" t="s">
        <v>1203</v>
      </c>
      <c r="B519" s="260" t="s">
        <v>5085</v>
      </c>
      <c r="C519" s="183" t="s">
        <v>4349</v>
      </c>
      <c r="D519" s="299"/>
      <c r="E519" s="166" t="s">
        <v>4404</v>
      </c>
      <c r="F519" s="233">
        <v>1</v>
      </c>
      <c r="G519" s="168" t="s">
        <v>4963</v>
      </c>
      <c r="I519" s="52">
        <f t="shared" si="62"/>
        <v>2</v>
      </c>
      <c r="J519" s="96">
        <f t="shared" si="63"/>
        <v>0</v>
      </c>
      <c r="K519" s="97">
        <f t="shared" si="64"/>
        <v>0</v>
      </c>
    </row>
    <row r="520" spans="1:11" ht="30" customHeight="1" x14ac:dyDescent="0.25">
      <c r="A520" s="212" t="s">
        <v>1204</v>
      </c>
      <c r="B520" s="260" t="s">
        <v>5085</v>
      </c>
      <c r="C520" s="183" t="s">
        <v>3901</v>
      </c>
      <c r="D520" s="299"/>
      <c r="E520" s="166" t="s">
        <v>4404</v>
      </c>
      <c r="F520" s="233">
        <v>1</v>
      </c>
      <c r="G520" s="168" t="s">
        <v>4963</v>
      </c>
      <c r="I520" s="52">
        <f t="shared" si="62"/>
        <v>2</v>
      </c>
      <c r="J520" s="96">
        <f t="shared" si="63"/>
        <v>0</v>
      </c>
      <c r="K520" s="97">
        <f t="shared" si="64"/>
        <v>0</v>
      </c>
    </row>
    <row r="521" spans="1:11" ht="30" customHeight="1" x14ac:dyDescent="0.25">
      <c r="A521" s="212" t="s">
        <v>1205</v>
      </c>
      <c r="B521" s="260" t="s">
        <v>5085</v>
      </c>
      <c r="C521" s="183" t="s">
        <v>4364</v>
      </c>
      <c r="D521" s="299"/>
      <c r="E521" s="166" t="s">
        <v>4404</v>
      </c>
      <c r="F521" s="233">
        <v>1</v>
      </c>
      <c r="G521" s="168" t="s">
        <v>4963</v>
      </c>
      <c r="I521" s="52">
        <f t="shared" si="62"/>
        <v>2</v>
      </c>
      <c r="J521" s="96">
        <f t="shared" si="63"/>
        <v>0</v>
      </c>
      <c r="K521" s="97">
        <f t="shared" si="64"/>
        <v>0</v>
      </c>
    </row>
    <row r="522" spans="1:11" ht="30" customHeight="1" x14ac:dyDescent="0.25">
      <c r="A522" s="212" t="s">
        <v>1206</v>
      </c>
      <c r="B522" s="260" t="s">
        <v>5085</v>
      </c>
      <c r="C522" s="183" t="s">
        <v>4863</v>
      </c>
      <c r="D522" s="299"/>
      <c r="E522" s="166" t="s">
        <v>4404</v>
      </c>
      <c r="F522" s="233">
        <v>1</v>
      </c>
      <c r="G522" s="168" t="s">
        <v>4963</v>
      </c>
      <c r="I522" s="52">
        <f t="shared" si="62"/>
        <v>2</v>
      </c>
      <c r="J522" s="96">
        <f t="shared" si="63"/>
        <v>0</v>
      </c>
      <c r="K522" s="97">
        <f t="shared" si="64"/>
        <v>0</v>
      </c>
    </row>
    <row r="523" spans="1:11" ht="30" customHeight="1" x14ac:dyDescent="0.25">
      <c r="A523" s="212" t="s">
        <v>1207</v>
      </c>
      <c r="B523" s="260" t="s">
        <v>5085</v>
      </c>
      <c r="C523" s="183" t="s">
        <v>3902</v>
      </c>
      <c r="D523" s="299"/>
      <c r="E523" s="166" t="s">
        <v>4404</v>
      </c>
      <c r="F523" s="233">
        <v>1</v>
      </c>
      <c r="G523" s="168" t="s">
        <v>4963</v>
      </c>
      <c r="I523" s="52">
        <f t="shared" si="62"/>
        <v>2</v>
      </c>
      <c r="J523" s="96">
        <f t="shared" si="63"/>
        <v>0</v>
      </c>
      <c r="K523" s="97">
        <f t="shared" si="64"/>
        <v>0</v>
      </c>
    </row>
    <row r="524" spans="1:11" ht="30" customHeight="1" x14ac:dyDescent="0.25">
      <c r="A524" s="212" t="s">
        <v>1208</v>
      </c>
      <c r="B524" s="260" t="s">
        <v>5085</v>
      </c>
      <c r="C524" s="183" t="s">
        <v>3903</v>
      </c>
      <c r="D524" s="299"/>
      <c r="E524" s="166" t="s">
        <v>4404</v>
      </c>
      <c r="F524" s="233">
        <v>1</v>
      </c>
      <c r="G524" s="168" t="s">
        <v>4963</v>
      </c>
      <c r="I524" s="52">
        <f t="shared" si="62"/>
        <v>2</v>
      </c>
      <c r="J524" s="96">
        <f t="shared" si="63"/>
        <v>0</v>
      </c>
      <c r="K524" s="97">
        <f t="shared" si="64"/>
        <v>0</v>
      </c>
    </row>
    <row r="525" spans="1:11" ht="30" customHeight="1" x14ac:dyDescent="0.25">
      <c r="A525" s="212" t="s">
        <v>1209</v>
      </c>
      <c r="B525" s="260" t="s">
        <v>5085</v>
      </c>
      <c r="C525" s="183" t="s">
        <v>3904</v>
      </c>
      <c r="D525" s="299"/>
      <c r="E525" s="166" t="s">
        <v>4404</v>
      </c>
      <c r="F525" s="233">
        <v>1</v>
      </c>
      <c r="G525" s="168" t="s">
        <v>4963</v>
      </c>
      <c r="I525" s="52">
        <f t="shared" si="62"/>
        <v>2</v>
      </c>
      <c r="J525" s="96">
        <f t="shared" si="63"/>
        <v>0</v>
      </c>
      <c r="K525" s="97">
        <f t="shared" si="64"/>
        <v>0</v>
      </c>
    </row>
    <row r="526" spans="1:11" ht="30" customHeight="1" x14ac:dyDescent="0.25">
      <c r="A526" s="212" t="s">
        <v>1210</v>
      </c>
      <c r="B526" s="260" t="s">
        <v>5085</v>
      </c>
      <c r="C526" s="183" t="s">
        <v>3905</v>
      </c>
      <c r="D526" s="299"/>
      <c r="E526" s="166" t="s">
        <v>4404</v>
      </c>
      <c r="F526" s="233">
        <v>1</v>
      </c>
      <c r="G526" s="168" t="s">
        <v>4963</v>
      </c>
      <c r="I526" s="52">
        <f t="shared" si="62"/>
        <v>2</v>
      </c>
      <c r="J526" s="96">
        <f t="shared" si="63"/>
        <v>0</v>
      </c>
      <c r="K526" s="97">
        <f t="shared" si="64"/>
        <v>0</v>
      </c>
    </row>
    <row r="527" spans="1:11" ht="30" customHeight="1" x14ac:dyDescent="0.25">
      <c r="A527" s="212" t="s">
        <v>1211</v>
      </c>
      <c r="B527" s="260" t="s">
        <v>5085</v>
      </c>
      <c r="C527" s="183" t="s">
        <v>3906</v>
      </c>
      <c r="D527" s="299"/>
      <c r="E527" s="166" t="s">
        <v>4404</v>
      </c>
      <c r="F527" s="233">
        <v>1</v>
      </c>
      <c r="G527" s="168" t="s">
        <v>4963</v>
      </c>
      <c r="I527" s="52">
        <f t="shared" si="62"/>
        <v>2</v>
      </c>
      <c r="J527" s="96">
        <f t="shared" si="63"/>
        <v>0</v>
      </c>
      <c r="K527" s="97">
        <f t="shared" si="64"/>
        <v>0</v>
      </c>
    </row>
    <row r="528" spans="1:11" ht="30" customHeight="1" x14ac:dyDescent="0.25">
      <c r="A528" s="212" t="s">
        <v>1212</v>
      </c>
      <c r="B528" s="260" t="s">
        <v>5085</v>
      </c>
      <c r="C528" s="183" t="s">
        <v>3907</v>
      </c>
      <c r="D528" s="299"/>
      <c r="E528" s="166" t="s">
        <v>4404</v>
      </c>
      <c r="F528" s="233">
        <v>1</v>
      </c>
      <c r="G528" s="168" t="s">
        <v>4963</v>
      </c>
      <c r="I528" s="52">
        <f t="shared" si="62"/>
        <v>2</v>
      </c>
      <c r="J528" s="96">
        <f t="shared" si="63"/>
        <v>0</v>
      </c>
      <c r="K528" s="97">
        <f t="shared" si="64"/>
        <v>0</v>
      </c>
    </row>
    <row r="529" spans="1:11" ht="30" customHeight="1" x14ac:dyDescent="0.25">
      <c r="A529" s="212" t="s">
        <v>1213</v>
      </c>
      <c r="B529" s="260" t="s">
        <v>5085</v>
      </c>
      <c r="C529" s="183" t="s">
        <v>3908</v>
      </c>
      <c r="D529" s="299"/>
      <c r="E529" s="166" t="s">
        <v>4404</v>
      </c>
      <c r="F529" s="233">
        <v>1</v>
      </c>
      <c r="G529" s="168" t="s">
        <v>4963</v>
      </c>
      <c r="I529" s="52">
        <f t="shared" si="62"/>
        <v>2</v>
      </c>
      <c r="J529" s="96">
        <f t="shared" si="63"/>
        <v>0</v>
      </c>
      <c r="K529" s="97">
        <f t="shared" si="64"/>
        <v>0</v>
      </c>
    </row>
    <row r="530" spans="1:11" ht="30" customHeight="1" x14ac:dyDescent="0.25">
      <c r="A530" s="212" t="s">
        <v>1214</v>
      </c>
      <c r="B530" s="260" t="s">
        <v>5085</v>
      </c>
      <c r="C530" s="183" t="s">
        <v>3909</v>
      </c>
      <c r="D530" s="299"/>
      <c r="E530" s="166" t="s">
        <v>4404</v>
      </c>
      <c r="F530" s="233">
        <v>1</v>
      </c>
      <c r="G530" s="168" t="s">
        <v>4963</v>
      </c>
      <c r="I530" s="52">
        <f t="shared" ref="I530:I553" si="65">IF(NOT(ISBLANK($B530)),VLOOKUP($B530,specdata,2,FALSE),"")</f>
        <v>2</v>
      </c>
      <c r="J530" s="96">
        <f t="shared" ref="J530:J553" si="66">VLOOKUP(G530,AvailabilityData,2,FALSE)</f>
        <v>0</v>
      </c>
      <c r="K530" s="97">
        <f t="shared" si="64"/>
        <v>0</v>
      </c>
    </row>
    <row r="531" spans="1:11" ht="30" customHeight="1" x14ac:dyDescent="0.25">
      <c r="A531" s="212" t="s">
        <v>1215</v>
      </c>
      <c r="B531" s="260" t="s">
        <v>5085</v>
      </c>
      <c r="C531" s="183" t="s">
        <v>3910</v>
      </c>
      <c r="D531" s="299"/>
      <c r="E531" s="166" t="s">
        <v>4404</v>
      </c>
      <c r="F531" s="233">
        <v>1</v>
      </c>
      <c r="G531" s="168" t="s">
        <v>4963</v>
      </c>
      <c r="I531" s="52">
        <f t="shared" si="65"/>
        <v>2</v>
      </c>
      <c r="J531" s="96">
        <f t="shared" si="66"/>
        <v>0</v>
      </c>
      <c r="K531" s="97">
        <f t="shared" si="64"/>
        <v>0</v>
      </c>
    </row>
    <row r="532" spans="1:11" ht="30" customHeight="1" x14ac:dyDescent="0.25">
      <c r="A532" s="212" t="s">
        <v>1216</v>
      </c>
      <c r="B532" s="260" t="s">
        <v>5085</v>
      </c>
      <c r="C532" s="183" t="s">
        <v>3911</v>
      </c>
      <c r="D532" s="299"/>
      <c r="E532" s="166" t="s">
        <v>4404</v>
      </c>
      <c r="F532" s="233">
        <v>1</v>
      </c>
      <c r="G532" s="168" t="s">
        <v>4963</v>
      </c>
      <c r="I532" s="52">
        <f t="shared" si="65"/>
        <v>2</v>
      </c>
      <c r="J532" s="96">
        <f t="shared" si="66"/>
        <v>0</v>
      </c>
      <c r="K532" s="97">
        <f t="shared" si="64"/>
        <v>0</v>
      </c>
    </row>
    <row r="533" spans="1:11" ht="30" customHeight="1" x14ac:dyDescent="0.25">
      <c r="A533" s="212" t="s">
        <v>1217</v>
      </c>
      <c r="B533" s="260" t="s">
        <v>5085</v>
      </c>
      <c r="C533" s="183" t="s">
        <v>3912</v>
      </c>
      <c r="D533" s="299"/>
      <c r="E533" s="166" t="s">
        <v>4404</v>
      </c>
      <c r="F533" s="233">
        <v>1</v>
      </c>
      <c r="G533" s="168" t="s">
        <v>4963</v>
      </c>
      <c r="I533" s="52">
        <f t="shared" si="65"/>
        <v>2</v>
      </c>
      <c r="J533" s="96">
        <f t="shared" si="66"/>
        <v>0</v>
      </c>
      <c r="K533" s="97">
        <f t="shared" si="64"/>
        <v>0</v>
      </c>
    </row>
    <row r="534" spans="1:11" ht="30" customHeight="1" x14ac:dyDescent="0.25">
      <c r="A534" s="212" t="s">
        <v>1218</v>
      </c>
      <c r="B534" s="260" t="s">
        <v>5085</v>
      </c>
      <c r="C534" s="183" t="s">
        <v>3913</v>
      </c>
      <c r="D534" s="299"/>
      <c r="E534" s="166" t="s">
        <v>4404</v>
      </c>
      <c r="F534" s="233">
        <v>1</v>
      </c>
      <c r="G534" s="168" t="s">
        <v>4963</v>
      </c>
      <c r="I534" s="52">
        <f t="shared" si="65"/>
        <v>2</v>
      </c>
      <c r="J534" s="96">
        <f t="shared" si="66"/>
        <v>0</v>
      </c>
      <c r="K534" s="97">
        <f t="shared" si="64"/>
        <v>0</v>
      </c>
    </row>
    <row r="535" spans="1:11" ht="30" customHeight="1" x14ac:dyDescent="0.25">
      <c r="A535" s="212" t="s">
        <v>1219</v>
      </c>
      <c r="B535" s="260" t="s">
        <v>5085</v>
      </c>
      <c r="C535" s="183" t="s">
        <v>3914</v>
      </c>
      <c r="D535" s="299"/>
      <c r="E535" s="166" t="s">
        <v>4404</v>
      </c>
      <c r="F535" s="233">
        <v>1</v>
      </c>
      <c r="G535" s="168" t="s">
        <v>4963</v>
      </c>
      <c r="I535" s="52">
        <f t="shared" si="65"/>
        <v>2</v>
      </c>
      <c r="J535" s="96">
        <f t="shared" si="66"/>
        <v>0</v>
      </c>
      <c r="K535" s="97">
        <f t="shared" si="64"/>
        <v>0</v>
      </c>
    </row>
    <row r="536" spans="1:11" ht="30" customHeight="1" x14ac:dyDescent="0.25">
      <c r="A536" s="212" t="s">
        <v>1220</v>
      </c>
      <c r="B536" s="260" t="s">
        <v>5085</v>
      </c>
      <c r="C536" s="183" t="s">
        <v>3915</v>
      </c>
      <c r="D536" s="299"/>
      <c r="E536" s="166" t="s">
        <v>4404</v>
      </c>
      <c r="F536" s="233">
        <v>1</v>
      </c>
      <c r="G536" s="168" t="s">
        <v>4963</v>
      </c>
      <c r="I536" s="52">
        <f t="shared" si="65"/>
        <v>2</v>
      </c>
      <c r="J536" s="96">
        <f t="shared" si="66"/>
        <v>0</v>
      </c>
      <c r="K536" s="97">
        <f t="shared" si="64"/>
        <v>0</v>
      </c>
    </row>
    <row r="537" spans="1:11" ht="30" customHeight="1" x14ac:dyDescent="0.25">
      <c r="A537" s="212" t="s">
        <v>1221</v>
      </c>
      <c r="B537" s="260" t="s">
        <v>5085</v>
      </c>
      <c r="C537" s="183" t="s">
        <v>3916</v>
      </c>
      <c r="D537" s="299"/>
      <c r="E537" s="166" t="s">
        <v>4404</v>
      </c>
      <c r="F537" s="233">
        <v>1</v>
      </c>
      <c r="G537" s="168" t="s">
        <v>4963</v>
      </c>
      <c r="I537" s="52">
        <f t="shared" si="65"/>
        <v>2</v>
      </c>
      <c r="J537" s="96">
        <f t="shared" si="66"/>
        <v>0</v>
      </c>
      <c r="K537" s="97">
        <f t="shared" si="64"/>
        <v>0</v>
      </c>
    </row>
    <row r="538" spans="1:11" ht="30" customHeight="1" x14ac:dyDescent="0.25">
      <c r="A538" s="212" t="s">
        <v>1222</v>
      </c>
      <c r="B538" s="260" t="s">
        <v>5085</v>
      </c>
      <c r="C538" s="183" t="s">
        <v>3917</v>
      </c>
      <c r="D538" s="299"/>
      <c r="E538" s="166" t="s">
        <v>4404</v>
      </c>
      <c r="F538" s="233">
        <v>1</v>
      </c>
      <c r="G538" s="168" t="s">
        <v>4963</v>
      </c>
      <c r="I538" s="52">
        <f t="shared" si="65"/>
        <v>2</v>
      </c>
      <c r="J538" s="96">
        <f t="shared" si="66"/>
        <v>0</v>
      </c>
      <c r="K538" s="97">
        <f t="shared" si="64"/>
        <v>0</v>
      </c>
    </row>
    <row r="539" spans="1:11" ht="30" customHeight="1" x14ac:dyDescent="0.25">
      <c r="A539" s="212" t="s">
        <v>1223</v>
      </c>
      <c r="B539" s="260" t="s">
        <v>5085</v>
      </c>
      <c r="C539" s="183" t="s">
        <v>467</v>
      </c>
      <c r="D539" s="299"/>
      <c r="E539" s="166" t="s">
        <v>4404</v>
      </c>
      <c r="F539" s="233">
        <v>1</v>
      </c>
      <c r="G539" s="168" t="s">
        <v>4963</v>
      </c>
      <c r="I539" s="52">
        <f t="shared" si="65"/>
        <v>2</v>
      </c>
      <c r="J539" s="96">
        <f t="shared" si="66"/>
        <v>0</v>
      </c>
      <c r="K539" s="97">
        <f t="shared" si="64"/>
        <v>0</v>
      </c>
    </row>
    <row r="540" spans="1:11" ht="30" customHeight="1" x14ac:dyDescent="0.25">
      <c r="A540" s="212" t="s">
        <v>1224</v>
      </c>
      <c r="B540" s="260" t="s">
        <v>5085</v>
      </c>
      <c r="C540" s="183" t="s">
        <v>3918</v>
      </c>
      <c r="D540" s="299"/>
      <c r="E540" s="166" t="s">
        <v>4404</v>
      </c>
      <c r="F540" s="233">
        <v>1</v>
      </c>
      <c r="G540" s="168" t="s">
        <v>4963</v>
      </c>
      <c r="I540" s="52">
        <f t="shared" si="65"/>
        <v>2</v>
      </c>
      <c r="J540" s="96">
        <f t="shared" si="66"/>
        <v>0</v>
      </c>
      <c r="K540" s="97">
        <f t="shared" si="64"/>
        <v>0</v>
      </c>
    </row>
    <row r="541" spans="1:11" ht="30" customHeight="1" x14ac:dyDescent="0.25">
      <c r="A541" s="212" t="s">
        <v>1534</v>
      </c>
      <c r="B541" s="260" t="s">
        <v>5085</v>
      </c>
      <c r="C541" s="183" t="s">
        <v>3919</v>
      </c>
      <c r="D541" s="299"/>
      <c r="E541" s="166" t="s">
        <v>4404</v>
      </c>
      <c r="F541" s="233">
        <v>1</v>
      </c>
      <c r="G541" s="168" t="s">
        <v>4963</v>
      </c>
      <c r="I541" s="52">
        <f t="shared" si="65"/>
        <v>2</v>
      </c>
      <c r="J541" s="96">
        <f t="shared" si="66"/>
        <v>0</v>
      </c>
      <c r="K541" s="97">
        <f t="shared" si="64"/>
        <v>0</v>
      </c>
    </row>
    <row r="542" spans="1:11" ht="30" customHeight="1" x14ac:dyDescent="0.25">
      <c r="A542" s="212" t="s">
        <v>1225</v>
      </c>
      <c r="B542" s="260" t="s">
        <v>5085</v>
      </c>
      <c r="C542" s="183" t="s">
        <v>3920</v>
      </c>
      <c r="D542" s="299"/>
      <c r="E542" s="166" t="s">
        <v>4404</v>
      </c>
      <c r="F542" s="233">
        <v>1</v>
      </c>
      <c r="G542" s="168" t="s">
        <v>4963</v>
      </c>
      <c r="I542" s="52">
        <f t="shared" si="65"/>
        <v>2</v>
      </c>
      <c r="J542" s="96">
        <f t="shared" si="66"/>
        <v>0</v>
      </c>
      <c r="K542" s="97">
        <f t="shared" si="64"/>
        <v>0</v>
      </c>
    </row>
    <row r="543" spans="1:11" ht="30" customHeight="1" x14ac:dyDescent="0.25">
      <c r="A543" s="212" t="s">
        <v>1226</v>
      </c>
      <c r="B543" s="260" t="s">
        <v>5085</v>
      </c>
      <c r="C543" s="183" t="s">
        <v>3921</v>
      </c>
      <c r="D543" s="299"/>
      <c r="E543" s="166" t="s">
        <v>4404</v>
      </c>
      <c r="F543" s="233">
        <v>1</v>
      </c>
      <c r="G543" s="168" t="s">
        <v>4963</v>
      </c>
      <c r="I543" s="52">
        <f t="shared" si="65"/>
        <v>2</v>
      </c>
      <c r="J543" s="96">
        <f t="shared" si="66"/>
        <v>0</v>
      </c>
      <c r="K543" s="97">
        <f t="shared" si="64"/>
        <v>0</v>
      </c>
    </row>
    <row r="544" spans="1:11" ht="30" customHeight="1" x14ac:dyDescent="0.25">
      <c r="A544" s="212" t="s">
        <v>1227</v>
      </c>
      <c r="B544" s="260" t="s">
        <v>5085</v>
      </c>
      <c r="C544" s="183" t="s">
        <v>3922</v>
      </c>
      <c r="D544" s="299"/>
      <c r="E544" s="171" t="s">
        <v>4404</v>
      </c>
      <c r="F544" s="327">
        <v>1</v>
      </c>
      <c r="G544" s="168" t="s">
        <v>4963</v>
      </c>
      <c r="I544" s="52">
        <f t="shared" si="65"/>
        <v>2</v>
      </c>
      <c r="J544" s="96">
        <f t="shared" si="66"/>
        <v>0</v>
      </c>
      <c r="K544" s="97">
        <f t="shared" si="64"/>
        <v>0</v>
      </c>
    </row>
    <row r="545" spans="1:11" ht="30" customHeight="1" x14ac:dyDescent="0.25">
      <c r="A545" s="212" t="s">
        <v>1228</v>
      </c>
      <c r="B545" s="260" t="s">
        <v>5085</v>
      </c>
      <c r="C545" s="183" t="s">
        <v>3923</v>
      </c>
      <c r="D545" s="299"/>
      <c r="E545" s="171" t="s">
        <v>4404</v>
      </c>
      <c r="F545" s="233">
        <v>1</v>
      </c>
      <c r="G545" s="168" t="s">
        <v>4963</v>
      </c>
      <c r="I545" s="52">
        <f t="shared" si="65"/>
        <v>2</v>
      </c>
      <c r="J545" s="96">
        <f t="shared" si="66"/>
        <v>0</v>
      </c>
      <c r="K545" s="97">
        <f t="shared" si="64"/>
        <v>0</v>
      </c>
    </row>
    <row r="546" spans="1:11" ht="30" customHeight="1" x14ac:dyDescent="0.25">
      <c r="A546" s="212" t="s">
        <v>1229</v>
      </c>
      <c r="B546" s="260" t="s">
        <v>5085</v>
      </c>
      <c r="C546" s="183" t="s">
        <v>3931</v>
      </c>
      <c r="D546" s="299"/>
      <c r="E546" s="171" t="s">
        <v>4404</v>
      </c>
      <c r="F546" s="233">
        <v>1</v>
      </c>
      <c r="G546" s="168" t="s">
        <v>4963</v>
      </c>
      <c r="I546" s="52">
        <f t="shared" si="65"/>
        <v>2</v>
      </c>
      <c r="J546" s="96">
        <f t="shared" si="66"/>
        <v>0</v>
      </c>
      <c r="K546" s="97">
        <f t="shared" si="64"/>
        <v>0</v>
      </c>
    </row>
    <row r="547" spans="1:11" ht="30" customHeight="1" x14ac:dyDescent="0.25">
      <c r="A547" s="212" t="s">
        <v>1230</v>
      </c>
      <c r="B547" s="260" t="s">
        <v>5085</v>
      </c>
      <c r="C547" s="183" t="s">
        <v>4327</v>
      </c>
      <c r="D547" s="299"/>
      <c r="E547" s="171" t="s">
        <v>4404</v>
      </c>
      <c r="F547" s="233">
        <v>1</v>
      </c>
      <c r="G547" s="168" t="s">
        <v>4963</v>
      </c>
      <c r="I547" s="52">
        <f t="shared" si="65"/>
        <v>2</v>
      </c>
      <c r="J547" s="96">
        <f t="shared" si="66"/>
        <v>0</v>
      </c>
      <c r="K547" s="97">
        <f t="shared" si="64"/>
        <v>0</v>
      </c>
    </row>
    <row r="548" spans="1:11" ht="30" customHeight="1" x14ac:dyDescent="0.25">
      <c r="A548" s="212" t="s">
        <v>1231</v>
      </c>
      <c r="B548" s="260" t="s">
        <v>5085</v>
      </c>
      <c r="C548" s="183" t="s">
        <v>4338</v>
      </c>
      <c r="D548" s="299"/>
      <c r="E548" s="171" t="s">
        <v>4404</v>
      </c>
      <c r="F548" s="233">
        <v>1</v>
      </c>
      <c r="G548" s="168" t="s">
        <v>4963</v>
      </c>
      <c r="I548" s="52">
        <f t="shared" si="65"/>
        <v>2</v>
      </c>
      <c r="J548" s="96">
        <f t="shared" si="66"/>
        <v>0</v>
      </c>
      <c r="K548" s="97">
        <f t="shared" si="64"/>
        <v>0</v>
      </c>
    </row>
    <row r="549" spans="1:11" ht="30" customHeight="1" x14ac:dyDescent="0.25">
      <c r="A549" s="212" t="s">
        <v>1232</v>
      </c>
      <c r="B549" s="260" t="s">
        <v>5085</v>
      </c>
      <c r="C549" s="183" t="s">
        <v>4339</v>
      </c>
      <c r="D549" s="299"/>
      <c r="E549" s="171" t="s">
        <v>4404</v>
      </c>
      <c r="F549" s="233">
        <v>1</v>
      </c>
      <c r="G549" s="168" t="s">
        <v>4963</v>
      </c>
      <c r="I549" s="52">
        <f t="shared" si="65"/>
        <v>2</v>
      </c>
      <c r="J549" s="96">
        <f t="shared" si="66"/>
        <v>0</v>
      </c>
      <c r="K549" s="97">
        <f t="shared" si="64"/>
        <v>0</v>
      </c>
    </row>
    <row r="550" spans="1:11" ht="30" customHeight="1" x14ac:dyDescent="0.25">
      <c r="A550" s="212" t="s">
        <v>1233</v>
      </c>
      <c r="B550" s="260" t="s">
        <v>5085</v>
      </c>
      <c r="C550" s="183" t="s">
        <v>4341</v>
      </c>
      <c r="D550" s="299"/>
      <c r="E550" s="171" t="s">
        <v>4404</v>
      </c>
      <c r="F550" s="233">
        <v>1</v>
      </c>
      <c r="G550" s="168" t="s">
        <v>4963</v>
      </c>
      <c r="I550" s="52">
        <f t="shared" si="65"/>
        <v>2</v>
      </c>
      <c r="J550" s="96">
        <f t="shared" si="66"/>
        <v>0</v>
      </c>
      <c r="K550" s="97">
        <f t="shared" si="64"/>
        <v>0</v>
      </c>
    </row>
    <row r="551" spans="1:11" ht="30" customHeight="1" x14ac:dyDescent="0.25">
      <c r="A551" s="212" t="s">
        <v>1234</v>
      </c>
      <c r="B551" s="260" t="s">
        <v>5085</v>
      </c>
      <c r="C551" s="183" t="s">
        <v>4347</v>
      </c>
      <c r="D551" s="299"/>
      <c r="E551" s="171" t="s">
        <v>4404</v>
      </c>
      <c r="F551" s="233">
        <v>1</v>
      </c>
      <c r="G551" s="168" t="s">
        <v>4963</v>
      </c>
      <c r="I551" s="52">
        <f t="shared" si="65"/>
        <v>2</v>
      </c>
      <c r="J551" s="96">
        <f t="shared" si="66"/>
        <v>0</v>
      </c>
      <c r="K551" s="97">
        <f t="shared" si="64"/>
        <v>0</v>
      </c>
    </row>
    <row r="552" spans="1:11" ht="30" customHeight="1" x14ac:dyDescent="0.25">
      <c r="A552" s="212" t="s">
        <v>1235</v>
      </c>
      <c r="B552" s="260" t="s">
        <v>5085</v>
      </c>
      <c r="C552" s="183" t="s">
        <v>4348</v>
      </c>
      <c r="D552" s="299"/>
      <c r="E552" s="171" t="s">
        <v>4404</v>
      </c>
      <c r="F552" s="233">
        <v>1</v>
      </c>
      <c r="G552" s="168" t="s">
        <v>4963</v>
      </c>
      <c r="I552" s="52">
        <f t="shared" si="65"/>
        <v>2</v>
      </c>
      <c r="J552" s="96">
        <f t="shared" si="66"/>
        <v>0</v>
      </c>
      <c r="K552" s="97">
        <f t="shared" si="64"/>
        <v>0</v>
      </c>
    </row>
    <row r="553" spans="1:11" ht="30" customHeight="1" x14ac:dyDescent="0.25">
      <c r="A553" s="212" t="s">
        <v>1236</v>
      </c>
      <c r="B553" s="260" t="s">
        <v>5085</v>
      </c>
      <c r="C553" s="238" t="s">
        <v>4376</v>
      </c>
      <c r="D553" s="381"/>
      <c r="E553" s="378" t="s">
        <v>4404</v>
      </c>
      <c r="F553" s="327">
        <v>1</v>
      </c>
      <c r="G553" s="482" t="s">
        <v>4963</v>
      </c>
      <c r="I553" s="52">
        <f t="shared" si="65"/>
        <v>2</v>
      </c>
      <c r="J553" s="96">
        <f t="shared" si="66"/>
        <v>0</v>
      </c>
      <c r="K553" s="97">
        <f t="shared" si="64"/>
        <v>0</v>
      </c>
    </row>
    <row r="554" spans="1:11" ht="30" customHeight="1" x14ac:dyDescent="0.25">
      <c r="A554" s="191"/>
      <c r="B554" s="192"/>
      <c r="C554" s="235" t="s">
        <v>3924</v>
      </c>
      <c r="D554" s="188"/>
      <c r="E554" s="328"/>
      <c r="F554" s="194"/>
      <c r="G554" s="331"/>
      <c r="I554" s="52"/>
      <c r="J554" s="96"/>
      <c r="K554" s="97"/>
    </row>
    <row r="555" spans="1:11" ht="30" customHeight="1" x14ac:dyDescent="0.25">
      <c r="A555" s="212" t="s">
        <v>1438</v>
      </c>
      <c r="B555" s="260" t="s">
        <v>5085</v>
      </c>
      <c r="C555" s="223" t="s">
        <v>3925</v>
      </c>
      <c r="D555" s="395"/>
      <c r="E555" s="261" t="s">
        <v>4404</v>
      </c>
      <c r="F555" s="262">
        <v>1</v>
      </c>
      <c r="G555" s="263" t="s">
        <v>4963</v>
      </c>
      <c r="I555" s="52">
        <f t="shared" ref="I555:I561" si="67">IF(NOT(ISBLANK($B555)),VLOOKUP($B555,specdata,2,FALSE),"")</f>
        <v>2</v>
      </c>
      <c r="J555" s="96">
        <f t="shared" ref="J555:J561" si="68">VLOOKUP(G555,AvailabilityData,2,FALSE)</f>
        <v>0</v>
      </c>
      <c r="K555" s="97">
        <f t="shared" si="64"/>
        <v>0</v>
      </c>
    </row>
    <row r="556" spans="1:11" ht="30" customHeight="1" x14ac:dyDescent="0.25">
      <c r="A556" s="212" t="s">
        <v>1237</v>
      </c>
      <c r="B556" s="260" t="s">
        <v>5085</v>
      </c>
      <c r="C556" s="183" t="s">
        <v>3926</v>
      </c>
      <c r="D556" s="299"/>
      <c r="E556" s="166" t="s">
        <v>4404</v>
      </c>
      <c r="F556" s="233">
        <v>1</v>
      </c>
      <c r="G556" s="168" t="s">
        <v>4963</v>
      </c>
      <c r="I556" s="52">
        <f t="shared" si="67"/>
        <v>2</v>
      </c>
      <c r="J556" s="96">
        <f t="shared" si="68"/>
        <v>0</v>
      </c>
      <c r="K556" s="97">
        <f t="shared" si="64"/>
        <v>0</v>
      </c>
    </row>
    <row r="557" spans="1:11" ht="30" customHeight="1" x14ac:dyDescent="0.25">
      <c r="A557" s="212" t="s">
        <v>1238</v>
      </c>
      <c r="B557" s="260" t="s">
        <v>5085</v>
      </c>
      <c r="C557" s="183" t="s">
        <v>3927</v>
      </c>
      <c r="D557" s="299"/>
      <c r="E557" s="166" t="s">
        <v>4404</v>
      </c>
      <c r="F557" s="233">
        <v>1</v>
      </c>
      <c r="G557" s="168" t="s">
        <v>4963</v>
      </c>
      <c r="I557" s="52">
        <f t="shared" si="67"/>
        <v>2</v>
      </c>
      <c r="J557" s="96">
        <f t="shared" si="68"/>
        <v>0</v>
      </c>
      <c r="K557" s="97">
        <f t="shared" si="64"/>
        <v>0</v>
      </c>
    </row>
    <row r="558" spans="1:11" ht="30" customHeight="1" x14ac:dyDescent="0.25">
      <c r="A558" s="212" t="s">
        <v>1239</v>
      </c>
      <c r="B558" s="260" t="s">
        <v>5085</v>
      </c>
      <c r="C558" s="183" t="s">
        <v>3928</v>
      </c>
      <c r="D558" s="299"/>
      <c r="E558" s="166" t="s">
        <v>4404</v>
      </c>
      <c r="F558" s="233">
        <v>1</v>
      </c>
      <c r="G558" s="168" t="s">
        <v>4963</v>
      </c>
      <c r="I558" s="52">
        <f t="shared" si="67"/>
        <v>2</v>
      </c>
      <c r="J558" s="96">
        <f t="shared" si="68"/>
        <v>0</v>
      </c>
      <c r="K558" s="97">
        <f t="shared" si="64"/>
        <v>0</v>
      </c>
    </row>
    <row r="559" spans="1:11" ht="30" customHeight="1" x14ac:dyDescent="0.25">
      <c r="A559" s="212" t="s">
        <v>1240</v>
      </c>
      <c r="B559" s="260" t="s">
        <v>5085</v>
      </c>
      <c r="C559" s="183" t="s">
        <v>3929</v>
      </c>
      <c r="D559" s="325"/>
      <c r="E559" s="166" t="s">
        <v>4404</v>
      </c>
      <c r="F559" s="233">
        <v>1</v>
      </c>
      <c r="G559" s="168" t="s">
        <v>4963</v>
      </c>
      <c r="I559" s="52">
        <f t="shared" si="67"/>
        <v>2</v>
      </c>
      <c r="J559" s="96">
        <f t="shared" si="68"/>
        <v>0</v>
      </c>
      <c r="K559" s="97">
        <f t="shared" si="64"/>
        <v>0</v>
      </c>
    </row>
    <row r="560" spans="1:11" ht="30" customHeight="1" x14ac:dyDescent="0.25">
      <c r="A560" s="212" t="s">
        <v>1535</v>
      </c>
      <c r="B560" s="260" t="s">
        <v>5085</v>
      </c>
      <c r="C560" s="183" t="s">
        <v>4952</v>
      </c>
      <c r="D560" s="386"/>
      <c r="E560" s="166" t="s">
        <v>4404</v>
      </c>
      <c r="F560" s="233">
        <v>1</v>
      </c>
      <c r="G560" s="168" t="s">
        <v>4963</v>
      </c>
      <c r="I560" s="52">
        <f t="shared" si="67"/>
        <v>2</v>
      </c>
      <c r="J560" s="96">
        <f t="shared" si="68"/>
        <v>0</v>
      </c>
      <c r="K560" s="97">
        <f t="shared" si="64"/>
        <v>0</v>
      </c>
    </row>
    <row r="561" spans="1:11" ht="30" customHeight="1" x14ac:dyDescent="0.25">
      <c r="A561" s="212" t="s">
        <v>1241</v>
      </c>
      <c r="B561" s="260" t="s">
        <v>5085</v>
      </c>
      <c r="C561" s="237" t="s">
        <v>3930</v>
      </c>
      <c r="D561" s="387"/>
      <c r="E561" s="166" t="s">
        <v>4404</v>
      </c>
      <c r="F561" s="327">
        <v>1</v>
      </c>
      <c r="G561" s="168" t="s">
        <v>4963</v>
      </c>
      <c r="I561" s="52">
        <f t="shared" si="67"/>
        <v>2</v>
      </c>
      <c r="J561" s="96">
        <f t="shared" si="68"/>
        <v>0</v>
      </c>
      <c r="K561" s="97">
        <f t="shared" si="64"/>
        <v>0</v>
      </c>
    </row>
    <row r="562" spans="1:11" s="49" customFormat="1" x14ac:dyDescent="0.25">
      <c r="A562" s="224" t="s">
        <v>2425</v>
      </c>
      <c r="B562" s="388"/>
      <c r="C562" s="389"/>
      <c r="D562" s="181"/>
      <c r="E562" s="467"/>
      <c r="F562" s="182"/>
      <c r="G562" s="331"/>
      <c r="H562" s="27"/>
      <c r="I562" s="52"/>
      <c r="J562" s="96"/>
      <c r="K562" s="97"/>
    </row>
    <row r="563" spans="1:11" s="29" customFormat="1" x14ac:dyDescent="0.25">
      <c r="A563" s="191"/>
      <c r="B563" s="192"/>
      <c r="C563" s="235" t="s">
        <v>1787</v>
      </c>
      <c r="D563" s="286"/>
      <c r="E563" s="328"/>
      <c r="F563" s="194"/>
      <c r="G563" s="331"/>
      <c r="H563" s="27"/>
      <c r="I563" s="52"/>
      <c r="J563" s="96"/>
      <c r="K563" s="97"/>
    </row>
    <row r="564" spans="1:11" ht="30" customHeight="1" x14ac:dyDescent="0.25">
      <c r="A564" s="338" t="s">
        <v>1242</v>
      </c>
      <c r="B564" s="260" t="s">
        <v>5085</v>
      </c>
      <c r="C564" s="223" t="s">
        <v>2750</v>
      </c>
      <c r="D564" s="315"/>
      <c r="E564" s="261" t="s">
        <v>4404</v>
      </c>
      <c r="F564" s="262">
        <v>1</v>
      </c>
      <c r="G564" s="263" t="s">
        <v>4963</v>
      </c>
      <c r="I564" s="52">
        <f t="shared" ref="I564:I597" si="69">IF(NOT(ISBLANK($B564)),VLOOKUP($B564,specdata,2,FALSE),"")</f>
        <v>2</v>
      </c>
      <c r="J564" s="96">
        <f t="shared" ref="J564:J597" si="70">VLOOKUP(G564,AvailabilityData,2,FALSE)</f>
        <v>0</v>
      </c>
      <c r="K564" s="97">
        <f t="shared" si="64"/>
        <v>0</v>
      </c>
    </row>
    <row r="565" spans="1:11" ht="30" customHeight="1" x14ac:dyDescent="0.25">
      <c r="A565" s="338" t="s">
        <v>1243</v>
      </c>
      <c r="B565" s="260" t="s">
        <v>5085</v>
      </c>
      <c r="C565" s="183" t="s">
        <v>2749</v>
      </c>
      <c r="D565" s="315"/>
      <c r="E565" s="166" t="s">
        <v>4404</v>
      </c>
      <c r="F565" s="233">
        <v>1</v>
      </c>
      <c r="G565" s="168" t="s">
        <v>4963</v>
      </c>
      <c r="I565" s="52">
        <f t="shared" si="69"/>
        <v>2</v>
      </c>
      <c r="J565" s="96">
        <f t="shared" si="70"/>
        <v>0</v>
      </c>
      <c r="K565" s="97">
        <f t="shared" si="64"/>
        <v>0</v>
      </c>
    </row>
    <row r="566" spans="1:11" ht="30" customHeight="1" x14ac:dyDescent="0.25">
      <c r="A566" s="338" t="s">
        <v>1244</v>
      </c>
      <c r="B566" s="260" t="s">
        <v>5085</v>
      </c>
      <c r="C566" s="183" t="s">
        <v>76</v>
      </c>
      <c r="D566" s="315"/>
      <c r="E566" s="166" t="s">
        <v>4404</v>
      </c>
      <c r="F566" s="233">
        <v>1</v>
      </c>
      <c r="G566" s="168" t="s">
        <v>4963</v>
      </c>
      <c r="I566" s="52">
        <f t="shared" si="69"/>
        <v>2</v>
      </c>
      <c r="J566" s="96">
        <f t="shared" si="70"/>
        <v>0</v>
      </c>
      <c r="K566" s="97">
        <f t="shared" si="64"/>
        <v>0</v>
      </c>
    </row>
    <row r="567" spans="1:11" ht="45" customHeight="1" x14ac:dyDescent="0.25">
      <c r="A567" s="338" t="s">
        <v>1245</v>
      </c>
      <c r="B567" s="260" t="s">
        <v>5085</v>
      </c>
      <c r="C567" s="183" t="s">
        <v>5025</v>
      </c>
      <c r="D567" s="315"/>
      <c r="E567" s="166" t="s">
        <v>4404</v>
      </c>
      <c r="F567" s="233">
        <v>1</v>
      </c>
      <c r="G567" s="168" t="s">
        <v>4963</v>
      </c>
      <c r="I567" s="52">
        <f t="shared" si="69"/>
        <v>2</v>
      </c>
      <c r="J567" s="96">
        <f t="shared" si="70"/>
        <v>0</v>
      </c>
      <c r="K567" s="97">
        <f t="shared" si="64"/>
        <v>0</v>
      </c>
    </row>
    <row r="568" spans="1:11" ht="30" customHeight="1" x14ac:dyDescent="0.25">
      <c r="A568" s="338" t="s">
        <v>1246</v>
      </c>
      <c r="B568" s="260" t="s">
        <v>5085</v>
      </c>
      <c r="C568" s="183" t="s">
        <v>31</v>
      </c>
      <c r="D568" s="315"/>
      <c r="E568" s="166" t="s">
        <v>4404</v>
      </c>
      <c r="F568" s="233">
        <v>1</v>
      </c>
      <c r="G568" s="168" t="s">
        <v>4963</v>
      </c>
      <c r="I568" s="52">
        <f t="shared" si="69"/>
        <v>2</v>
      </c>
      <c r="J568" s="96">
        <f t="shared" si="70"/>
        <v>0</v>
      </c>
      <c r="K568" s="97">
        <f t="shared" si="64"/>
        <v>0</v>
      </c>
    </row>
    <row r="569" spans="1:11" ht="30" customHeight="1" x14ac:dyDescent="0.25">
      <c r="A569" s="338" t="s">
        <v>1247</v>
      </c>
      <c r="B569" s="260" t="s">
        <v>5085</v>
      </c>
      <c r="C569" s="183" t="s">
        <v>3191</v>
      </c>
      <c r="D569" s="315"/>
      <c r="E569" s="166" t="s">
        <v>4404</v>
      </c>
      <c r="F569" s="233">
        <v>1</v>
      </c>
      <c r="G569" s="168" t="s">
        <v>4963</v>
      </c>
      <c r="I569" s="52">
        <f t="shared" si="69"/>
        <v>2</v>
      </c>
      <c r="J569" s="96">
        <f t="shared" si="70"/>
        <v>0</v>
      </c>
      <c r="K569" s="97">
        <f t="shared" si="64"/>
        <v>0</v>
      </c>
    </row>
    <row r="570" spans="1:11" ht="30" customHeight="1" x14ac:dyDescent="0.25">
      <c r="A570" s="338" t="s">
        <v>1248</v>
      </c>
      <c r="B570" s="260" t="s">
        <v>5085</v>
      </c>
      <c r="C570" s="183" t="s">
        <v>4292</v>
      </c>
      <c r="D570" s="315"/>
      <c r="E570" s="166" t="s">
        <v>4404</v>
      </c>
      <c r="F570" s="233">
        <v>1</v>
      </c>
      <c r="G570" s="168" t="s">
        <v>4963</v>
      </c>
      <c r="I570" s="52">
        <f t="shared" si="69"/>
        <v>2</v>
      </c>
      <c r="J570" s="96">
        <f t="shared" si="70"/>
        <v>0</v>
      </c>
      <c r="K570" s="97">
        <f t="shared" si="64"/>
        <v>0</v>
      </c>
    </row>
    <row r="571" spans="1:11" ht="30" customHeight="1" x14ac:dyDescent="0.25">
      <c r="A571" s="338" t="s">
        <v>1249</v>
      </c>
      <c r="B571" s="260" t="s">
        <v>5085</v>
      </c>
      <c r="C571" s="183" t="s">
        <v>3448</v>
      </c>
      <c r="D571" s="315"/>
      <c r="E571" s="166" t="s">
        <v>4404</v>
      </c>
      <c r="F571" s="233">
        <v>1</v>
      </c>
      <c r="G571" s="168" t="s">
        <v>4963</v>
      </c>
      <c r="I571" s="52">
        <f t="shared" si="69"/>
        <v>2</v>
      </c>
      <c r="J571" s="96">
        <f t="shared" si="70"/>
        <v>0</v>
      </c>
      <c r="K571" s="97">
        <f t="shared" si="64"/>
        <v>0</v>
      </c>
    </row>
    <row r="572" spans="1:11" ht="30" customHeight="1" x14ac:dyDescent="0.25">
      <c r="A572" s="338" t="s">
        <v>1250</v>
      </c>
      <c r="B572" s="260" t="s">
        <v>5085</v>
      </c>
      <c r="C572" s="183" t="s">
        <v>33</v>
      </c>
      <c r="D572" s="315"/>
      <c r="E572" s="166" t="s">
        <v>4404</v>
      </c>
      <c r="F572" s="233">
        <v>1</v>
      </c>
      <c r="G572" s="168" t="s">
        <v>4963</v>
      </c>
      <c r="I572" s="52">
        <f t="shared" si="69"/>
        <v>2</v>
      </c>
      <c r="J572" s="96">
        <f t="shared" si="70"/>
        <v>0</v>
      </c>
      <c r="K572" s="97">
        <f t="shared" si="64"/>
        <v>0</v>
      </c>
    </row>
    <row r="573" spans="1:11" ht="30" customHeight="1" x14ac:dyDescent="0.25">
      <c r="A573" s="338" t="s">
        <v>1251</v>
      </c>
      <c r="B573" s="260" t="s">
        <v>5085</v>
      </c>
      <c r="C573" s="183" t="s">
        <v>4295</v>
      </c>
      <c r="D573" s="315"/>
      <c r="E573" s="166" t="s">
        <v>4404</v>
      </c>
      <c r="F573" s="233">
        <v>1</v>
      </c>
      <c r="G573" s="168" t="s">
        <v>4963</v>
      </c>
      <c r="I573" s="52">
        <f t="shared" si="69"/>
        <v>2</v>
      </c>
      <c r="J573" s="96">
        <f t="shared" si="70"/>
        <v>0</v>
      </c>
      <c r="K573" s="97">
        <f t="shared" si="64"/>
        <v>0</v>
      </c>
    </row>
    <row r="574" spans="1:11" ht="30" customHeight="1" x14ac:dyDescent="0.25">
      <c r="A574" s="338" t="s">
        <v>2038</v>
      </c>
      <c r="B574" s="260" t="s">
        <v>5085</v>
      </c>
      <c r="C574" s="183" t="s">
        <v>2751</v>
      </c>
      <c r="D574" s="315"/>
      <c r="E574" s="166" t="s">
        <v>4404</v>
      </c>
      <c r="F574" s="233">
        <v>1</v>
      </c>
      <c r="G574" s="168" t="s">
        <v>4963</v>
      </c>
      <c r="I574" s="52">
        <f t="shared" si="69"/>
        <v>2</v>
      </c>
      <c r="J574" s="96">
        <f t="shared" si="70"/>
        <v>0</v>
      </c>
      <c r="K574" s="97">
        <f t="shared" si="64"/>
        <v>0</v>
      </c>
    </row>
    <row r="575" spans="1:11" ht="30" customHeight="1" x14ac:dyDescent="0.25">
      <c r="A575" s="338" t="s">
        <v>1252</v>
      </c>
      <c r="B575" s="260" t="s">
        <v>5085</v>
      </c>
      <c r="C575" s="183" t="s">
        <v>3077</v>
      </c>
      <c r="D575" s="315"/>
      <c r="E575" s="166" t="s">
        <v>4404</v>
      </c>
      <c r="F575" s="233">
        <v>1</v>
      </c>
      <c r="G575" s="168" t="s">
        <v>4963</v>
      </c>
      <c r="I575" s="52">
        <f t="shared" si="69"/>
        <v>2</v>
      </c>
      <c r="J575" s="96">
        <f t="shared" si="70"/>
        <v>0</v>
      </c>
      <c r="K575" s="97">
        <f t="shared" si="64"/>
        <v>0</v>
      </c>
    </row>
    <row r="576" spans="1:11" ht="30" customHeight="1" x14ac:dyDescent="0.25">
      <c r="A576" s="338" t="s">
        <v>1253</v>
      </c>
      <c r="B576" s="260" t="s">
        <v>5085</v>
      </c>
      <c r="C576" s="183" t="s">
        <v>3192</v>
      </c>
      <c r="D576" s="315"/>
      <c r="E576" s="166" t="s">
        <v>4404</v>
      </c>
      <c r="F576" s="233">
        <v>1</v>
      </c>
      <c r="G576" s="168" t="s">
        <v>4963</v>
      </c>
      <c r="I576" s="52">
        <f t="shared" si="69"/>
        <v>2</v>
      </c>
      <c r="J576" s="96">
        <f t="shared" si="70"/>
        <v>0</v>
      </c>
      <c r="K576" s="97">
        <f t="shared" si="64"/>
        <v>0</v>
      </c>
    </row>
    <row r="577" spans="1:11" ht="30" customHeight="1" x14ac:dyDescent="0.25">
      <c r="A577" s="338" t="s">
        <v>1254</v>
      </c>
      <c r="B577" s="260" t="s">
        <v>5085</v>
      </c>
      <c r="C577" s="183" t="s">
        <v>34</v>
      </c>
      <c r="D577" s="315"/>
      <c r="E577" s="166" t="s">
        <v>4405</v>
      </c>
      <c r="F577" s="233">
        <v>1</v>
      </c>
      <c r="G577" s="168" t="s">
        <v>4963</v>
      </c>
      <c r="I577" s="52">
        <f t="shared" si="69"/>
        <v>2</v>
      </c>
      <c r="J577" s="96">
        <f t="shared" si="70"/>
        <v>0</v>
      </c>
      <c r="K577" s="97">
        <f t="shared" si="64"/>
        <v>0</v>
      </c>
    </row>
    <row r="578" spans="1:11" ht="30" customHeight="1" x14ac:dyDescent="0.25">
      <c r="A578" s="338" t="s">
        <v>1255</v>
      </c>
      <c r="B578" s="260" t="s">
        <v>5085</v>
      </c>
      <c r="C578" s="183" t="s">
        <v>3068</v>
      </c>
      <c r="D578" s="315"/>
      <c r="E578" s="166" t="s">
        <v>4405</v>
      </c>
      <c r="F578" s="233">
        <v>1</v>
      </c>
      <c r="G578" s="168" t="s">
        <v>4963</v>
      </c>
      <c r="I578" s="52">
        <f t="shared" si="69"/>
        <v>2</v>
      </c>
      <c r="J578" s="96">
        <f t="shared" si="70"/>
        <v>0</v>
      </c>
      <c r="K578" s="97">
        <f t="shared" si="64"/>
        <v>0</v>
      </c>
    </row>
    <row r="579" spans="1:11" ht="30" customHeight="1" x14ac:dyDescent="0.25">
      <c r="A579" s="338" t="s">
        <v>1536</v>
      </c>
      <c r="B579" s="260" t="s">
        <v>3041</v>
      </c>
      <c r="C579" s="183" t="s">
        <v>566</v>
      </c>
      <c r="D579" s="315"/>
      <c r="E579" s="166" t="s">
        <v>4405</v>
      </c>
      <c r="F579" s="233">
        <v>1</v>
      </c>
      <c r="G579" s="168" t="s">
        <v>4963</v>
      </c>
      <c r="I579" s="52">
        <f t="shared" si="69"/>
        <v>1</v>
      </c>
      <c r="J579" s="96">
        <f t="shared" si="70"/>
        <v>0</v>
      </c>
      <c r="K579" s="97">
        <f t="shared" si="64"/>
        <v>0</v>
      </c>
    </row>
    <row r="580" spans="1:11" ht="30" customHeight="1" x14ac:dyDescent="0.25">
      <c r="A580" s="338" t="s">
        <v>1256</v>
      </c>
      <c r="B580" s="260" t="s">
        <v>5085</v>
      </c>
      <c r="C580" s="183" t="s">
        <v>35</v>
      </c>
      <c r="D580" s="315"/>
      <c r="E580" s="166" t="s">
        <v>4404</v>
      </c>
      <c r="F580" s="233">
        <v>1</v>
      </c>
      <c r="G580" s="168" t="s">
        <v>4963</v>
      </c>
      <c r="I580" s="52">
        <f t="shared" si="69"/>
        <v>2</v>
      </c>
      <c r="J580" s="96">
        <f t="shared" si="70"/>
        <v>0</v>
      </c>
      <c r="K580" s="97">
        <f t="shared" si="64"/>
        <v>0</v>
      </c>
    </row>
    <row r="581" spans="1:11" ht="30" customHeight="1" x14ac:dyDescent="0.25">
      <c r="A581" s="338" t="s">
        <v>1257</v>
      </c>
      <c r="B581" s="260" t="s">
        <v>3041</v>
      </c>
      <c r="C581" s="297" t="s">
        <v>567</v>
      </c>
      <c r="D581" s="315"/>
      <c r="E581" s="166" t="s">
        <v>4405</v>
      </c>
      <c r="F581" s="233">
        <v>1</v>
      </c>
      <c r="G581" s="168" t="s">
        <v>4963</v>
      </c>
      <c r="I581" s="52">
        <f t="shared" si="69"/>
        <v>1</v>
      </c>
      <c r="J581" s="96">
        <f t="shared" si="70"/>
        <v>0</v>
      </c>
      <c r="K581" s="97">
        <f t="shared" si="64"/>
        <v>0</v>
      </c>
    </row>
    <row r="582" spans="1:11" ht="30" customHeight="1" x14ac:dyDescent="0.25">
      <c r="A582" s="338" t="s">
        <v>1258</v>
      </c>
      <c r="B582" s="260" t="s">
        <v>5085</v>
      </c>
      <c r="C582" s="183" t="s">
        <v>77</v>
      </c>
      <c r="D582" s="315"/>
      <c r="E582" s="166" t="s">
        <v>4404</v>
      </c>
      <c r="F582" s="233">
        <v>1</v>
      </c>
      <c r="G582" s="168" t="s">
        <v>4963</v>
      </c>
      <c r="I582" s="52">
        <f t="shared" si="69"/>
        <v>2</v>
      </c>
      <c r="J582" s="96">
        <f t="shared" si="70"/>
        <v>0</v>
      </c>
      <c r="K582" s="97">
        <f t="shared" ref="K582:K645" si="71">I582*J582</f>
        <v>0</v>
      </c>
    </row>
    <row r="583" spans="1:11" ht="30" customHeight="1" x14ac:dyDescent="0.25">
      <c r="A583" s="338" t="s">
        <v>1259</v>
      </c>
      <c r="B583" s="260" t="s">
        <v>5085</v>
      </c>
      <c r="C583" s="183" t="s">
        <v>4293</v>
      </c>
      <c r="D583" s="315"/>
      <c r="E583" s="166" t="s">
        <v>4404</v>
      </c>
      <c r="F583" s="233">
        <v>1</v>
      </c>
      <c r="G583" s="168" t="s">
        <v>4963</v>
      </c>
      <c r="I583" s="52">
        <f t="shared" si="69"/>
        <v>2</v>
      </c>
      <c r="J583" s="96">
        <f t="shared" si="70"/>
        <v>0</v>
      </c>
      <c r="K583" s="97">
        <f t="shared" si="71"/>
        <v>0</v>
      </c>
    </row>
    <row r="584" spans="1:11" ht="30" customHeight="1" x14ac:dyDescent="0.25">
      <c r="A584" s="338" t="s">
        <v>1537</v>
      </c>
      <c r="B584" s="260" t="s">
        <v>5085</v>
      </c>
      <c r="C584" s="183" t="s">
        <v>4294</v>
      </c>
      <c r="D584" s="315"/>
      <c r="E584" s="166" t="s">
        <v>4404</v>
      </c>
      <c r="F584" s="233">
        <v>1</v>
      </c>
      <c r="G584" s="168" t="s">
        <v>4963</v>
      </c>
      <c r="I584" s="52">
        <f t="shared" si="69"/>
        <v>2</v>
      </c>
      <c r="J584" s="96">
        <f t="shared" si="70"/>
        <v>0</v>
      </c>
      <c r="K584" s="97">
        <f t="shared" si="71"/>
        <v>0</v>
      </c>
    </row>
    <row r="585" spans="1:11" ht="30" customHeight="1" x14ac:dyDescent="0.25">
      <c r="A585" s="338" t="s">
        <v>1260</v>
      </c>
      <c r="B585" s="260" t="s">
        <v>5085</v>
      </c>
      <c r="C585" s="183" t="s">
        <v>5028</v>
      </c>
      <c r="D585" s="315"/>
      <c r="E585" s="166" t="s">
        <v>4404</v>
      </c>
      <c r="F585" s="233">
        <v>1</v>
      </c>
      <c r="G585" s="168" t="s">
        <v>4963</v>
      </c>
      <c r="I585" s="52">
        <f t="shared" si="69"/>
        <v>2</v>
      </c>
      <c r="J585" s="96">
        <f t="shared" si="70"/>
        <v>0</v>
      </c>
      <c r="K585" s="97">
        <f t="shared" si="71"/>
        <v>0</v>
      </c>
    </row>
    <row r="586" spans="1:11" ht="30" customHeight="1" x14ac:dyDescent="0.25">
      <c r="A586" s="338" t="s">
        <v>1261</v>
      </c>
      <c r="B586" s="260" t="s">
        <v>5085</v>
      </c>
      <c r="C586" s="183" t="s">
        <v>5027</v>
      </c>
      <c r="D586" s="315"/>
      <c r="E586" s="166" t="s">
        <v>4405</v>
      </c>
      <c r="F586" s="233">
        <v>1</v>
      </c>
      <c r="G586" s="168" t="s">
        <v>4963</v>
      </c>
      <c r="I586" s="52">
        <f t="shared" si="69"/>
        <v>2</v>
      </c>
      <c r="J586" s="96">
        <f t="shared" si="70"/>
        <v>0</v>
      </c>
      <c r="K586" s="97">
        <f t="shared" si="71"/>
        <v>0</v>
      </c>
    </row>
    <row r="587" spans="1:11" ht="30" customHeight="1" x14ac:dyDescent="0.25">
      <c r="A587" s="338" t="s">
        <v>1262</v>
      </c>
      <c r="B587" s="260" t="s">
        <v>5085</v>
      </c>
      <c r="C587" s="183" t="s">
        <v>5026</v>
      </c>
      <c r="D587" s="315"/>
      <c r="E587" s="166" t="s">
        <v>4405</v>
      </c>
      <c r="F587" s="233">
        <v>1</v>
      </c>
      <c r="G587" s="168" t="s">
        <v>4963</v>
      </c>
      <c r="I587" s="52">
        <f t="shared" si="69"/>
        <v>2</v>
      </c>
      <c r="J587" s="96">
        <f t="shared" si="70"/>
        <v>0</v>
      </c>
      <c r="K587" s="97">
        <f t="shared" si="71"/>
        <v>0</v>
      </c>
    </row>
    <row r="588" spans="1:11" ht="30" customHeight="1" x14ac:dyDescent="0.25">
      <c r="A588" s="338" t="s">
        <v>1263</v>
      </c>
      <c r="B588" s="260" t="s">
        <v>5085</v>
      </c>
      <c r="C588" s="183" t="s">
        <v>5029</v>
      </c>
      <c r="D588" s="315"/>
      <c r="E588" s="166" t="s">
        <v>4405</v>
      </c>
      <c r="F588" s="233">
        <v>1</v>
      </c>
      <c r="G588" s="168" t="s">
        <v>4963</v>
      </c>
      <c r="I588" s="52">
        <f t="shared" si="69"/>
        <v>2</v>
      </c>
      <c r="J588" s="96">
        <f t="shared" si="70"/>
        <v>0</v>
      </c>
      <c r="K588" s="97">
        <f t="shared" si="71"/>
        <v>0</v>
      </c>
    </row>
    <row r="589" spans="1:11" ht="30" customHeight="1" x14ac:dyDescent="0.25">
      <c r="A589" s="338" t="s">
        <v>1264</v>
      </c>
      <c r="B589" s="260" t="s">
        <v>5085</v>
      </c>
      <c r="C589" s="183" t="s">
        <v>5031</v>
      </c>
      <c r="D589" s="315"/>
      <c r="E589" s="166" t="s">
        <v>4404</v>
      </c>
      <c r="F589" s="233">
        <v>1</v>
      </c>
      <c r="G589" s="168" t="s">
        <v>4963</v>
      </c>
      <c r="I589" s="52">
        <f t="shared" si="69"/>
        <v>2</v>
      </c>
      <c r="J589" s="96">
        <f t="shared" si="70"/>
        <v>0</v>
      </c>
      <c r="K589" s="97">
        <f t="shared" si="71"/>
        <v>0</v>
      </c>
    </row>
    <row r="590" spans="1:11" ht="30" customHeight="1" x14ac:dyDescent="0.25">
      <c r="A590" s="338" t="s">
        <v>1265</v>
      </c>
      <c r="B590" s="260" t="s">
        <v>5085</v>
      </c>
      <c r="C590" s="183" t="s">
        <v>5030</v>
      </c>
      <c r="D590" s="315"/>
      <c r="E590" s="166" t="s">
        <v>4404</v>
      </c>
      <c r="F590" s="233">
        <v>1</v>
      </c>
      <c r="G590" s="168" t="s">
        <v>4963</v>
      </c>
      <c r="I590" s="52">
        <f t="shared" si="69"/>
        <v>2</v>
      </c>
      <c r="J590" s="96">
        <f t="shared" si="70"/>
        <v>0</v>
      </c>
      <c r="K590" s="97">
        <f t="shared" si="71"/>
        <v>0</v>
      </c>
    </row>
    <row r="591" spans="1:11" ht="30" customHeight="1" x14ac:dyDescent="0.25">
      <c r="A591" s="338" t="s">
        <v>1266</v>
      </c>
      <c r="B591" s="260" t="s">
        <v>5085</v>
      </c>
      <c r="C591" s="238" t="s">
        <v>568</v>
      </c>
      <c r="D591" s="315"/>
      <c r="E591" s="166" t="s">
        <v>4404</v>
      </c>
      <c r="F591" s="233">
        <v>1</v>
      </c>
      <c r="G591" s="168" t="s">
        <v>4963</v>
      </c>
      <c r="I591" s="52">
        <f t="shared" si="69"/>
        <v>2</v>
      </c>
      <c r="J591" s="96">
        <f t="shared" si="70"/>
        <v>0</v>
      </c>
      <c r="K591" s="97">
        <f t="shared" si="71"/>
        <v>0</v>
      </c>
    </row>
    <row r="592" spans="1:11" ht="30" customHeight="1" x14ac:dyDescent="0.25">
      <c r="A592" s="338" t="s">
        <v>1267</v>
      </c>
      <c r="B592" s="260" t="s">
        <v>5085</v>
      </c>
      <c r="C592" s="183" t="s">
        <v>2752</v>
      </c>
      <c r="D592" s="177"/>
      <c r="E592" s="166" t="s">
        <v>4404</v>
      </c>
      <c r="F592" s="233">
        <v>1</v>
      </c>
      <c r="G592" s="168" t="s">
        <v>4963</v>
      </c>
      <c r="I592" s="52">
        <f t="shared" si="69"/>
        <v>2</v>
      </c>
      <c r="J592" s="96">
        <f t="shared" si="70"/>
        <v>0</v>
      </c>
      <c r="K592" s="97">
        <f t="shared" si="71"/>
        <v>0</v>
      </c>
    </row>
    <row r="593" spans="1:11" ht="30" customHeight="1" x14ac:dyDescent="0.25">
      <c r="A593" s="338" t="s">
        <v>1268</v>
      </c>
      <c r="B593" s="260" t="s">
        <v>5085</v>
      </c>
      <c r="C593" s="169" t="s">
        <v>4276</v>
      </c>
      <c r="D593" s="177"/>
      <c r="E593" s="166" t="s">
        <v>4404</v>
      </c>
      <c r="F593" s="233">
        <v>1</v>
      </c>
      <c r="G593" s="168" t="s">
        <v>4963</v>
      </c>
      <c r="I593" s="52">
        <f t="shared" si="69"/>
        <v>2</v>
      </c>
      <c r="J593" s="96">
        <f t="shared" si="70"/>
        <v>0</v>
      </c>
      <c r="K593" s="97">
        <f t="shared" si="71"/>
        <v>0</v>
      </c>
    </row>
    <row r="594" spans="1:11" ht="30" customHeight="1" x14ac:dyDescent="0.25">
      <c r="A594" s="338" t="s">
        <v>1269</v>
      </c>
      <c r="B594" s="260" t="s">
        <v>5085</v>
      </c>
      <c r="C594" s="169" t="s">
        <v>4277</v>
      </c>
      <c r="D594" s="177"/>
      <c r="E594" s="166" t="s">
        <v>4404</v>
      </c>
      <c r="F594" s="233">
        <v>1</v>
      </c>
      <c r="G594" s="168" t="s">
        <v>4963</v>
      </c>
      <c r="I594" s="52">
        <f t="shared" si="69"/>
        <v>2</v>
      </c>
      <c r="J594" s="96">
        <f t="shared" si="70"/>
        <v>0</v>
      </c>
      <c r="K594" s="97">
        <f t="shared" si="71"/>
        <v>0</v>
      </c>
    </row>
    <row r="595" spans="1:11" ht="30" customHeight="1" x14ac:dyDescent="0.25">
      <c r="A595" s="338" t="s">
        <v>1270</v>
      </c>
      <c r="B595" s="260" t="s">
        <v>5085</v>
      </c>
      <c r="C595" s="169" t="s">
        <v>4278</v>
      </c>
      <c r="D595" s="177"/>
      <c r="E595" s="166" t="s">
        <v>4404</v>
      </c>
      <c r="F595" s="233">
        <v>1</v>
      </c>
      <c r="G595" s="168" t="s">
        <v>4963</v>
      </c>
      <c r="I595" s="52">
        <f t="shared" si="69"/>
        <v>2</v>
      </c>
      <c r="J595" s="96">
        <f t="shared" si="70"/>
        <v>0</v>
      </c>
      <c r="K595" s="97">
        <f t="shared" si="71"/>
        <v>0</v>
      </c>
    </row>
    <row r="596" spans="1:11" ht="30" customHeight="1" x14ac:dyDescent="0.25">
      <c r="A596" s="338" t="s">
        <v>1271</v>
      </c>
      <c r="B596" s="260" t="s">
        <v>5085</v>
      </c>
      <c r="C596" s="169" t="s">
        <v>4279</v>
      </c>
      <c r="D596" s="368"/>
      <c r="E596" s="166" t="s">
        <v>4404</v>
      </c>
      <c r="F596" s="233">
        <v>1</v>
      </c>
      <c r="G596" s="168" t="s">
        <v>4963</v>
      </c>
      <c r="I596" s="52">
        <f t="shared" si="69"/>
        <v>2</v>
      </c>
      <c r="J596" s="96">
        <f t="shared" si="70"/>
        <v>0</v>
      </c>
      <c r="K596" s="97">
        <f t="shared" si="71"/>
        <v>0</v>
      </c>
    </row>
    <row r="597" spans="1:11" ht="30" customHeight="1" x14ac:dyDescent="0.25">
      <c r="A597" s="338" t="s">
        <v>1272</v>
      </c>
      <c r="B597" s="260" t="s">
        <v>5085</v>
      </c>
      <c r="C597" s="390" t="s">
        <v>2715</v>
      </c>
      <c r="D597" s="381"/>
      <c r="E597" s="326" t="s">
        <v>4404</v>
      </c>
      <c r="F597" s="327">
        <v>1</v>
      </c>
      <c r="G597" s="482" t="s">
        <v>4963</v>
      </c>
      <c r="I597" s="52">
        <f t="shared" si="69"/>
        <v>2</v>
      </c>
      <c r="J597" s="96">
        <f t="shared" si="70"/>
        <v>0</v>
      </c>
      <c r="K597" s="97">
        <f t="shared" si="71"/>
        <v>0</v>
      </c>
    </row>
    <row r="598" spans="1:11" s="29" customFormat="1" x14ac:dyDescent="0.25">
      <c r="A598" s="349"/>
      <c r="B598" s="350"/>
      <c r="C598" s="235" t="s">
        <v>569</v>
      </c>
      <c r="D598" s="188"/>
      <c r="E598" s="328"/>
      <c r="F598" s="194"/>
      <c r="G598" s="331"/>
      <c r="H598" s="27"/>
      <c r="I598" s="52"/>
      <c r="J598" s="96"/>
      <c r="K598" s="97"/>
    </row>
    <row r="599" spans="1:11" ht="30" customHeight="1" x14ac:dyDescent="0.25">
      <c r="A599" s="338" t="s">
        <v>1273</v>
      </c>
      <c r="B599" s="260" t="s">
        <v>5085</v>
      </c>
      <c r="C599" s="223" t="s">
        <v>943</v>
      </c>
      <c r="D599" s="314"/>
      <c r="E599" s="470" t="s">
        <v>4404</v>
      </c>
      <c r="F599" s="262">
        <v>1</v>
      </c>
      <c r="G599" s="263" t="s">
        <v>4963</v>
      </c>
      <c r="I599" s="52">
        <f t="shared" ref="I599:I608" si="72">IF(NOT(ISBLANK($B599)),VLOOKUP($B599,specdata,2,FALSE),"")</f>
        <v>2</v>
      </c>
      <c r="J599" s="96">
        <f t="shared" ref="J599:J608" si="73">VLOOKUP(G599,AvailabilityData,2,FALSE)</f>
        <v>0</v>
      </c>
      <c r="K599" s="97">
        <f t="shared" si="71"/>
        <v>0</v>
      </c>
    </row>
    <row r="600" spans="1:11" ht="30" customHeight="1" x14ac:dyDescent="0.25">
      <c r="A600" s="338" t="s">
        <v>2342</v>
      </c>
      <c r="B600" s="260" t="s">
        <v>5085</v>
      </c>
      <c r="C600" s="183" t="s">
        <v>944</v>
      </c>
      <c r="D600" s="142"/>
      <c r="E600" s="171" t="s">
        <v>4404</v>
      </c>
      <c r="F600" s="233">
        <v>1</v>
      </c>
      <c r="G600" s="168" t="s">
        <v>4963</v>
      </c>
      <c r="I600" s="52">
        <f t="shared" si="72"/>
        <v>2</v>
      </c>
      <c r="J600" s="96">
        <f t="shared" si="73"/>
        <v>0</v>
      </c>
      <c r="K600" s="97">
        <f t="shared" si="71"/>
        <v>0</v>
      </c>
    </row>
    <row r="601" spans="1:11" ht="30" customHeight="1" x14ac:dyDescent="0.25">
      <c r="A601" s="338" t="s">
        <v>1274</v>
      </c>
      <c r="B601" s="260" t="s">
        <v>5085</v>
      </c>
      <c r="C601" s="183" t="s">
        <v>945</v>
      </c>
      <c r="D601" s="142"/>
      <c r="E601" s="171" t="s">
        <v>4405</v>
      </c>
      <c r="F601" s="233">
        <v>1</v>
      </c>
      <c r="G601" s="168" t="s">
        <v>4963</v>
      </c>
      <c r="I601" s="52">
        <f t="shared" si="72"/>
        <v>2</v>
      </c>
      <c r="J601" s="96">
        <f t="shared" si="73"/>
        <v>0</v>
      </c>
      <c r="K601" s="97">
        <f t="shared" si="71"/>
        <v>0</v>
      </c>
    </row>
    <row r="602" spans="1:11" ht="30" customHeight="1" x14ac:dyDescent="0.25">
      <c r="A602" s="338" t="s">
        <v>1275</v>
      </c>
      <c r="B602" s="163" t="s">
        <v>3041</v>
      </c>
      <c r="C602" s="183" t="s">
        <v>946</v>
      </c>
      <c r="D602" s="142"/>
      <c r="E602" s="171" t="s">
        <v>4405</v>
      </c>
      <c r="F602" s="233">
        <v>1</v>
      </c>
      <c r="G602" s="168" t="s">
        <v>4963</v>
      </c>
      <c r="I602" s="52">
        <f t="shared" si="72"/>
        <v>1</v>
      </c>
      <c r="J602" s="96">
        <f t="shared" si="73"/>
        <v>0</v>
      </c>
      <c r="K602" s="97">
        <f t="shared" si="71"/>
        <v>0</v>
      </c>
    </row>
    <row r="603" spans="1:11" ht="30" customHeight="1" x14ac:dyDescent="0.25">
      <c r="A603" s="338" t="s">
        <v>1276</v>
      </c>
      <c r="B603" s="163" t="s">
        <v>5085</v>
      </c>
      <c r="C603" s="183" t="s">
        <v>1476</v>
      </c>
      <c r="D603" s="142"/>
      <c r="E603" s="171" t="s">
        <v>4404</v>
      </c>
      <c r="F603" s="233">
        <v>1</v>
      </c>
      <c r="G603" s="168" t="s">
        <v>4963</v>
      </c>
      <c r="I603" s="52">
        <f t="shared" si="72"/>
        <v>2</v>
      </c>
      <c r="J603" s="96">
        <f t="shared" si="73"/>
        <v>0</v>
      </c>
      <c r="K603" s="97">
        <f t="shared" si="71"/>
        <v>0</v>
      </c>
    </row>
    <row r="604" spans="1:11" ht="30" customHeight="1" x14ac:dyDescent="0.25">
      <c r="A604" s="338" t="s">
        <v>1277</v>
      </c>
      <c r="B604" s="163" t="s">
        <v>5085</v>
      </c>
      <c r="C604" s="169" t="s">
        <v>3437</v>
      </c>
      <c r="E604" s="171" t="s">
        <v>4404</v>
      </c>
      <c r="F604" s="233">
        <v>1</v>
      </c>
      <c r="G604" s="168" t="s">
        <v>4963</v>
      </c>
      <c r="I604" s="52">
        <f t="shared" si="72"/>
        <v>2</v>
      </c>
      <c r="J604" s="96">
        <f t="shared" si="73"/>
        <v>0</v>
      </c>
      <c r="K604" s="97">
        <f t="shared" si="71"/>
        <v>0</v>
      </c>
    </row>
    <row r="605" spans="1:11" ht="30" customHeight="1" x14ac:dyDescent="0.25">
      <c r="A605" s="338" t="s">
        <v>1278</v>
      </c>
      <c r="B605" s="163" t="s">
        <v>5085</v>
      </c>
      <c r="C605" s="164" t="s">
        <v>3434</v>
      </c>
      <c r="D605" s="142"/>
      <c r="E605" s="171" t="s">
        <v>4404</v>
      </c>
      <c r="F605" s="233">
        <v>1</v>
      </c>
      <c r="G605" s="168" t="s">
        <v>4963</v>
      </c>
      <c r="I605" s="52">
        <f t="shared" si="72"/>
        <v>2</v>
      </c>
      <c r="J605" s="96">
        <f t="shared" si="73"/>
        <v>0</v>
      </c>
      <c r="K605" s="97">
        <f t="shared" si="71"/>
        <v>0</v>
      </c>
    </row>
    <row r="606" spans="1:11" ht="30" customHeight="1" x14ac:dyDescent="0.25">
      <c r="A606" s="338" t="s">
        <v>1279</v>
      </c>
      <c r="B606" s="163" t="s">
        <v>5085</v>
      </c>
      <c r="C606" s="164" t="s">
        <v>3430</v>
      </c>
      <c r="D606" s="370"/>
      <c r="E606" s="171" t="s">
        <v>4404</v>
      </c>
      <c r="F606" s="243">
        <v>1</v>
      </c>
      <c r="G606" s="168" t="s">
        <v>4963</v>
      </c>
      <c r="I606" s="52">
        <f t="shared" si="72"/>
        <v>2</v>
      </c>
      <c r="J606" s="96">
        <f t="shared" si="73"/>
        <v>0</v>
      </c>
      <c r="K606" s="97">
        <f t="shared" si="71"/>
        <v>0</v>
      </c>
    </row>
    <row r="607" spans="1:11" ht="45" customHeight="1" x14ac:dyDescent="0.25">
      <c r="A607" s="338" t="s">
        <v>1280</v>
      </c>
      <c r="B607" s="163" t="s">
        <v>5085</v>
      </c>
      <c r="C607" s="164" t="s">
        <v>4953</v>
      </c>
      <c r="D607" s="392"/>
      <c r="E607" s="171" t="s">
        <v>4404</v>
      </c>
      <c r="F607" s="233">
        <v>1</v>
      </c>
      <c r="G607" s="168" t="s">
        <v>4963</v>
      </c>
      <c r="I607" s="52">
        <f t="shared" si="72"/>
        <v>2</v>
      </c>
      <c r="J607" s="96">
        <f t="shared" si="73"/>
        <v>0</v>
      </c>
      <c r="K607" s="97">
        <f t="shared" si="71"/>
        <v>0</v>
      </c>
    </row>
    <row r="608" spans="1:11" ht="45" customHeight="1" x14ac:dyDescent="0.25">
      <c r="A608" s="338" t="s">
        <v>1281</v>
      </c>
      <c r="B608" s="163" t="s">
        <v>5085</v>
      </c>
      <c r="C608" s="244" t="s">
        <v>4954</v>
      </c>
      <c r="D608" s="488"/>
      <c r="E608" s="378" t="s">
        <v>4404</v>
      </c>
      <c r="F608" s="327">
        <v>1</v>
      </c>
      <c r="G608" s="482" t="s">
        <v>4963</v>
      </c>
      <c r="I608" s="52">
        <f t="shared" si="72"/>
        <v>2</v>
      </c>
      <c r="J608" s="96">
        <f t="shared" si="73"/>
        <v>0</v>
      </c>
      <c r="K608" s="97">
        <f t="shared" si="71"/>
        <v>0</v>
      </c>
    </row>
    <row r="609" spans="1:11" ht="30" customHeight="1" x14ac:dyDescent="0.25">
      <c r="A609" s="191"/>
      <c r="B609" s="192"/>
      <c r="C609" s="187" t="s">
        <v>3442</v>
      </c>
      <c r="D609" s="188"/>
      <c r="E609" s="328"/>
      <c r="F609" s="194"/>
      <c r="G609" s="331"/>
      <c r="I609" s="52"/>
      <c r="J609" s="96"/>
      <c r="K609" s="97"/>
    </row>
    <row r="610" spans="1:11" ht="30" customHeight="1" x14ac:dyDescent="0.25">
      <c r="A610" s="338" t="s">
        <v>1282</v>
      </c>
      <c r="B610" s="260" t="s">
        <v>5085</v>
      </c>
      <c r="C610" s="223" t="s">
        <v>3440</v>
      </c>
      <c r="D610" s="314"/>
      <c r="E610" s="261" t="s">
        <v>4404</v>
      </c>
      <c r="F610" s="262">
        <v>1</v>
      </c>
      <c r="G610" s="263" t="s">
        <v>4963</v>
      </c>
      <c r="I610" s="52">
        <f t="shared" ref="I610:I641" si="74">IF(NOT(ISBLANK($B610)),VLOOKUP($B610,specdata,2,FALSE),"")</f>
        <v>2</v>
      </c>
      <c r="J610" s="96">
        <f t="shared" ref="J610:J641" si="75">VLOOKUP(G610,AvailabilityData,2,FALSE)</f>
        <v>0</v>
      </c>
      <c r="K610" s="97">
        <f t="shared" si="71"/>
        <v>0</v>
      </c>
    </row>
    <row r="611" spans="1:11" ht="30" customHeight="1" x14ac:dyDescent="0.25">
      <c r="A611" s="338" t="s">
        <v>1283</v>
      </c>
      <c r="B611" s="260" t="s">
        <v>5085</v>
      </c>
      <c r="C611" s="183" t="s">
        <v>3876</v>
      </c>
      <c r="D611" s="142"/>
      <c r="E611" s="166" t="s">
        <v>4404</v>
      </c>
      <c r="F611" s="233">
        <v>1</v>
      </c>
      <c r="G611" s="168" t="s">
        <v>4963</v>
      </c>
      <c r="I611" s="52">
        <f t="shared" si="74"/>
        <v>2</v>
      </c>
      <c r="J611" s="96">
        <f t="shared" si="75"/>
        <v>0</v>
      </c>
      <c r="K611" s="97">
        <f t="shared" si="71"/>
        <v>0</v>
      </c>
    </row>
    <row r="612" spans="1:11" ht="30" customHeight="1" x14ac:dyDescent="0.25">
      <c r="A612" s="338" t="s">
        <v>1284</v>
      </c>
      <c r="B612" s="260" t="s">
        <v>5085</v>
      </c>
      <c r="C612" s="183" t="s">
        <v>3503</v>
      </c>
      <c r="D612" s="142"/>
      <c r="E612" s="166" t="s">
        <v>4404</v>
      </c>
      <c r="F612" s="233">
        <v>1</v>
      </c>
      <c r="G612" s="168" t="s">
        <v>4963</v>
      </c>
      <c r="I612" s="52">
        <f t="shared" si="74"/>
        <v>2</v>
      </c>
      <c r="J612" s="96">
        <f t="shared" si="75"/>
        <v>0</v>
      </c>
      <c r="K612" s="97">
        <f t="shared" si="71"/>
        <v>0</v>
      </c>
    </row>
    <row r="613" spans="1:11" ht="30" customHeight="1" x14ac:dyDescent="0.25">
      <c r="A613" s="338" t="s">
        <v>1538</v>
      </c>
      <c r="B613" s="260" t="s">
        <v>5085</v>
      </c>
      <c r="C613" s="183" t="s">
        <v>3441</v>
      </c>
      <c r="D613" s="142"/>
      <c r="E613" s="166" t="s">
        <v>4404</v>
      </c>
      <c r="F613" s="233">
        <v>1</v>
      </c>
      <c r="G613" s="168" t="s">
        <v>4963</v>
      </c>
      <c r="I613" s="52">
        <f t="shared" si="74"/>
        <v>2</v>
      </c>
      <c r="J613" s="96">
        <f t="shared" si="75"/>
        <v>0</v>
      </c>
      <c r="K613" s="97">
        <f t="shared" si="71"/>
        <v>0</v>
      </c>
    </row>
    <row r="614" spans="1:11" ht="30" customHeight="1" x14ac:dyDescent="0.25">
      <c r="A614" s="338" t="s">
        <v>1285</v>
      </c>
      <c r="B614" s="260" t="s">
        <v>5085</v>
      </c>
      <c r="C614" s="169" t="s">
        <v>2489</v>
      </c>
      <c r="D614" s="142"/>
      <c r="E614" s="166" t="s">
        <v>4404</v>
      </c>
      <c r="F614" s="233">
        <v>1</v>
      </c>
      <c r="G614" s="168" t="s">
        <v>4963</v>
      </c>
      <c r="I614" s="52">
        <f t="shared" si="74"/>
        <v>2</v>
      </c>
      <c r="J614" s="96">
        <f t="shared" si="75"/>
        <v>0</v>
      </c>
      <c r="K614" s="97">
        <f t="shared" si="71"/>
        <v>0</v>
      </c>
    </row>
    <row r="615" spans="1:11" ht="30" customHeight="1" x14ac:dyDescent="0.25">
      <c r="A615" s="338" t="s">
        <v>1286</v>
      </c>
      <c r="B615" s="260" t="s">
        <v>5085</v>
      </c>
      <c r="C615" s="169" t="s">
        <v>3431</v>
      </c>
      <c r="D615" s="142"/>
      <c r="E615" s="166" t="s">
        <v>4404</v>
      </c>
      <c r="F615" s="233">
        <v>1</v>
      </c>
      <c r="G615" s="168" t="s">
        <v>4963</v>
      </c>
      <c r="I615" s="52">
        <f t="shared" si="74"/>
        <v>2</v>
      </c>
      <c r="J615" s="96">
        <f t="shared" si="75"/>
        <v>0</v>
      </c>
      <c r="K615" s="97">
        <f t="shared" si="71"/>
        <v>0</v>
      </c>
    </row>
    <row r="616" spans="1:11" ht="30" customHeight="1" x14ac:dyDescent="0.25">
      <c r="A616" s="338" t="s">
        <v>1539</v>
      </c>
      <c r="B616" s="260" t="s">
        <v>5085</v>
      </c>
      <c r="C616" s="164" t="s">
        <v>570</v>
      </c>
      <c r="D616" s="142"/>
      <c r="E616" s="166" t="s">
        <v>4404</v>
      </c>
      <c r="F616" s="233">
        <v>1</v>
      </c>
      <c r="G616" s="168" t="s">
        <v>4963</v>
      </c>
      <c r="I616" s="52">
        <f t="shared" si="74"/>
        <v>2</v>
      </c>
      <c r="J616" s="96">
        <f t="shared" si="75"/>
        <v>0</v>
      </c>
      <c r="K616" s="97">
        <f t="shared" si="71"/>
        <v>0</v>
      </c>
    </row>
    <row r="617" spans="1:11" ht="30" customHeight="1" x14ac:dyDescent="0.25">
      <c r="A617" s="338" t="s">
        <v>1540</v>
      </c>
      <c r="B617" s="260" t="s">
        <v>5085</v>
      </c>
      <c r="C617" s="164" t="s">
        <v>573</v>
      </c>
      <c r="D617" s="142"/>
      <c r="E617" s="166" t="s">
        <v>4404</v>
      </c>
      <c r="F617" s="233">
        <v>1</v>
      </c>
      <c r="G617" s="168" t="s">
        <v>4963</v>
      </c>
      <c r="I617" s="52">
        <f t="shared" si="74"/>
        <v>2</v>
      </c>
      <c r="J617" s="96">
        <f t="shared" si="75"/>
        <v>0</v>
      </c>
      <c r="K617" s="97">
        <f t="shared" si="71"/>
        <v>0</v>
      </c>
    </row>
    <row r="618" spans="1:11" ht="45" customHeight="1" x14ac:dyDescent="0.25">
      <c r="A618" s="338" t="s">
        <v>1541</v>
      </c>
      <c r="B618" s="260" t="s">
        <v>5085</v>
      </c>
      <c r="C618" s="164" t="s">
        <v>2797</v>
      </c>
      <c r="D618" s="142"/>
      <c r="E618" s="166" t="s">
        <v>4404</v>
      </c>
      <c r="F618" s="233">
        <v>1</v>
      </c>
      <c r="G618" s="168" t="s">
        <v>4963</v>
      </c>
      <c r="I618" s="52">
        <f t="shared" si="74"/>
        <v>2</v>
      </c>
      <c r="J618" s="96">
        <f t="shared" si="75"/>
        <v>0</v>
      </c>
      <c r="K618" s="97">
        <f t="shared" si="71"/>
        <v>0</v>
      </c>
    </row>
    <row r="619" spans="1:11" ht="30" customHeight="1" x14ac:dyDescent="0.25">
      <c r="A619" s="338" t="s">
        <v>1287</v>
      </c>
      <c r="B619" s="260" t="s">
        <v>5085</v>
      </c>
      <c r="C619" s="164" t="s">
        <v>4955</v>
      </c>
      <c r="D619" s="142"/>
      <c r="E619" s="166" t="s">
        <v>4405</v>
      </c>
      <c r="F619" s="233">
        <v>1</v>
      </c>
      <c r="G619" s="168" t="s">
        <v>4963</v>
      </c>
      <c r="I619" s="52">
        <f t="shared" si="74"/>
        <v>2</v>
      </c>
      <c r="J619" s="96">
        <f t="shared" si="75"/>
        <v>0</v>
      </c>
      <c r="K619" s="97">
        <f t="shared" si="71"/>
        <v>0</v>
      </c>
    </row>
    <row r="620" spans="1:11" ht="30" customHeight="1" x14ac:dyDescent="0.25">
      <c r="A620" s="338" t="s">
        <v>1288</v>
      </c>
      <c r="B620" s="260" t="s">
        <v>5085</v>
      </c>
      <c r="C620" s="164" t="s">
        <v>4956</v>
      </c>
      <c r="D620" s="142"/>
      <c r="E620" s="166" t="s">
        <v>4405</v>
      </c>
      <c r="F620" s="233">
        <v>1</v>
      </c>
      <c r="G620" s="168" t="s">
        <v>4963</v>
      </c>
      <c r="I620" s="52">
        <f t="shared" si="74"/>
        <v>2</v>
      </c>
      <c r="J620" s="96">
        <f t="shared" si="75"/>
        <v>0</v>
      </c>
      <c r="K620" s="97">
        <f t="shared" si="71"/>
        <v>0</v>
      </c>
    </row>
    <row r="621" spans="1:11" ht="30" customHeight="1" x14ac:dyDescent="0.25">
      <c r="A621" s="338" t="s">
        <v>1289</v>
      </c>
      <c r="B621" s="260" t="s">
        <v>5085</v>
      </c>
      <c r="C621" s="169" t="s">
        <v>2401</v>
      </c>
      <c r="D621" s="142"/>
      <c r="E621" s="166" t="s">
        <v>4404</v>
      </c>
      <c r="F621" s="233">
        <v>1</v>
      </c>
      <c r="G621" s="168" t="s">
        <v>4963</v>
      </c>
      <c r="I621" s="52">
        <f t="shared" si="74"/>
        <v>2</v>
      </c>
      <c r="J621" s="96">
        <f t="shared" si="75"/>
        <v>0</v>
      </c>
      <c r="K621" s="97">
        <f t="shared" si="71"/>
        <v>0</v>
      </c>
    </row>
    <row r="622" spans="1:11" ht="30" customHeight="1" x14ac:dyDescent="0.25">
      <c r="A622" s="338" t="s">
        <v>1290</v>
      </c>
      <c r="B622" s="260" t="s">
        <v>5085</v>
      </c>
      <c r="C622" s="164" t="s">
        <v>2753</v>
      </c>
      <c r="D622" s="142"/>
      <c r="E622" s="166" t="s">
        <v>4404</v>
      </c>
      <c r="F622" s="233">
        <v>1</v>
      </c>
      <c r="G622" s="168" t="s">
        <v>4963</v>
      </c>
      <c r="I622" s="52">
        <f t="shared" si="74"/>
        <v>2</v>
      </c>
      <c r="J622" s="96">
        <f t="shared" si="75"/>
        <v>0</v>
      </c>
      <c r="K622" s="97">
        <f t="shared" si="71"/>
        <v>0</v>
      </c>
    </row>
    <row r="623" spans="1:11" ht="30" customHeight="1" x14ac:dyDescent="0.25">
      <c r="A623" s="338" t="s">
        <v>1291</v>
      </c>
      <c r="B623" s="260" t="s">
        <v>5085</v>
      </c>
      <c r="C623" s="164" t="s">
        <v>2754</v>
      </c>
      <c r="D623" s="142"/>
      <c r="E623" s="166" t="s">
        <v>4404</v>
      </c>
      <c r="F623" s="233">
        <v>1</v>
      </c>
      <c r="G623" s="168" t="s">
        <v>4963</v>
      </c>
      <c r="I623" s="52">
        <f t="shared" si="74"/>
        <v>2</v>
      </c>
      <c r="J623" s="96">
        <f t="shared" si="75"/>
        <v>0</v>
      </c>
      <c r="K623" s="97">
        <f t="shared" si="71"/>
        <v>0</v>
      </c>
    </row>
    <row r="624" spans="1:11" ht="45" customHeight="1" x14ac:dyDescent="0.25">
      <c r="A624" s="338" t="s">
        <v>1292</v>
      </c>
      <c r="B624" s="260" t="s">
        <v>5085</v>
      </c>
      <c r="C624" s="164" t="s">
        <v>574</v>
      </c>
      <c r="D624" s="142"/>
      <c r="E624" s="166" t="s">
        <v>4404</v>
      </c>
      <c r="F624" s="233">
        <v>1</v>
      </c>
      <c r="G624" s="168" t="s">
        <v>4963</v>
      </c>
      <c r="I624" s="52">
        <f t="shared" si="74"/>
        <v>2</v>
      </c>
      <c r="J624" s="96">
        <f t="shared" si="75"/>
        <v>0</v>
      </c>
      <c r="K624" s="97">
        <f t="shared" si="71"/>
        <v>0</v>
      </c>
    </row>
    <row r="625" spans="1:11" ht="30" customHeight="1" x14ac:dyDescent="0.25">
      <c r="A625" s="338" t="s">
        <v>1293</v>
      </c>
      <c r="B625" s="260" t="s">
        <v>5085</v>
      </c>
      <c r="C625" s="164" t="s">
        <v>575</v>
      </c>
      <c r="D625" s="142"/>
      <c r="E625" s="166" t="s">
        <v>4404</v>
      </c>
      <c r="F625" s="233">
        <v>1</v>
      </c>
      <c r="G625" s="168" t="s">
        <v>4963</v>
      </c>
      <c r="I625" s="52">
        <f t="shared" si="74"/>
        <v>2</v>
      </c>
      <c r="J625" s="96">
        <f t="shared" si="75"/>
        <v>0</v>
      </c>
      <c r="K625" s="97">
        <f t="shared" si="71"/>
        <v>0</v>
      </c>
    </row>
    <row r="626" spans="1:11" ht="30" customHeight="1" x14ac:dyDescent="0.25">
      <c r="A626" s="338" t="s">
        <v>1294</v>
      </c>
      <c r="B626" s="260" t="s">
        <v>5085</v>
      </c>
      <c r="C626" s="164" t="s">
        <v>3436</v>
      </c>
      <c r="D626" s="142"/>
      <c r="E626" s="166" t="s">
        <v>4404</v>
      </c>
      <c r="F626" s="233">
        <v>1</v>
      </c>
      <c r="G626" s="168" t="s">
        <v>4963</v>
      </c>
      <c r="I626" s="52">
        <f t="shared" si="74"/>
        <v>2</v>
      </c>
      <c r="J626" s="96">
        <f t="shared" si="75"/>
        <v>0</v>
      </c>
      <c r="K626" s="97">
        <f t="shared" si="71"/>
        <v>0</v>
      </c>
    </row>
    <row r="627" spans="1:11" ht="30" customHeight="1" x14ac:dyDescent="0.25">
      <c r="A627" s="338" t="s">
        <v>1295</v>
      </c>
      <c r="B627" s="260" t="s">
        <v>5085</v>
      </c>
      <c r="C627" s="164" t="s">
        <v>4342</v>
      </c>
      <c r="D627" s="142"/>
      <c r="E627" s="166" t="s">
        <v>4405</v>
      </c>
      <c r="F627" s="233">
        <v>1</v>
      </c>
      <c r="G627" s="168" t="s">
        <v>4963</v>
      </c>
      <c r="I627" s="52">
        <f t="shared" si="74"/>
        <v>2</v>
      </c>
      <c r="J627" s="96">
        <f t="shared" si="75"/>
        <v>0</v>
      </c>
      <c r="K627" s="97">
        <f t="shared" si="71"/>
        <v>0</v>
      </c>
    </row>
    <row r="628" spans="1:11" ht="30" customHeight="1" x14ac:dyDescent="0.25">
      <c r="A628" s="338" t="s">
        <v>1296</v>
      </c>
      <c r="B628" s="260" t="s">
        <v>5085</v>
      </c>
      <c r="C628" s="164" t="s">
        <v>4344</v>
      </c>
      <c r="D628" s="142"/>
      <c r="E628" s="166" t="s">
        <v>4404</v>
      </c>
      <c r="F628" s="233">
        <v>1</v>
      </c>
      <c r="G628" s="168" t="s">
        <v>4963</v>
      </c>
      <c r="I628" s="52">
        <f t="shared" si="74"/>
        <v>2</v>
      </c>
      <c r="J628" s="96">
        <f t="shared" si="75"/>
        <v>0</v>
      </c>
      <c r="K628" s="97">
        <f t="shared" si="71"/>
        <v>0</v>
      </c>
    </row>
    <row r="629" spans="1:11" ht="30" customHeight="1" x14ac:dyDescent="0.25">
      <c r="A629" s="338" t="s">
        <v>1297</v>
      </c>
      <c r="B629" s="260" t="s">
        <v>5085</v>
      </c>
      <c r="C629" s="164" t="s">
        <v>4343</v>
      </c>
      <c r="D629" s="142"/>
      <c r="E629" s="166" t="s">
        <v>4405</v>
      </c>
      <c r="F629" s="233">
        <v>1</v>
      </c>
      <c r="G629" s="168" t="s">
        <v>4963</v>
      </c>
      <c r="I629" s="52">
        <f t="shared" si="74"/>
        <v>2</v>
      </c>
      <c r="J629" s="96">
        <f t="shared" si="75"/>
        <v>0</v>
      </c>
      <c r="K629" s="97">
        <f t="shared" si="71"/>
        <v>0</v>
      </c>
    </row>
    <row r="630" spans="1:11" ht="45" customHeight="1" x14ac:dyDescent="0.25">
      <c r="A630" s="338" t="s">
        <v>1298</v>
      </c>
      <c r="B630" s="260" t="s">
        <v>5085</v>
      </c>
      <c r="C630" s="164" t="s">
        <v>576</v>
      </c>
      <c r="D630" s="142"/>
      <c r="E630" s="166" t="s">
        <v>4405</v>
      </c>
      <c r="F630" s="233">
        <v>1</v>
      </c>
      <c r="G630" s="168" t="s">
        <v>4963</v>
      </c>
      <c r="I630" s="52">
        <f t="shared" si="74"/>
        <v>2</v>
      </c>
      <c r="J630" s="96">
        <f t="shared" si="75"/>
        <v>0</v>
      </c>
      <c r="K630" s="97">
        <f t="shared" si="71"/>
        <v>0</v>
      </c>
    </row>
    <row r="631" spans="1:11" ht="45" customHeight="1" x14ac:dyDescent="0.25">
      <c r="A631" s="338" t="s">
        <v>1299</v>
      </c>
      <c r="B631" s="260" t="s">
        <v>5085</v>
      </c>
      <c r="C631" s="164" t="s">
        <v>2755</v>
      </c>
      <c r="D631" s="142"/>
      <c r="E631" s="166" t="s">
        <v>4405</v>
      </c>
      <c r="F631" s="233">
        <v>1</v>
      </c>
      <c r="G631" s="168" t="s">
        <v>4963</v>
      </c>
      <c r="I631" s="52">
        <f t="shared" si="74"/>
        <v>2</v>
      </c>
      <c r="J631" s="96">
        <f t="shared" si="75"/>
        <v>0</v>
      </c>
      <c r="K631" s="97">
        <f t="shared" si="71"/>
        <v>0</v>
      </c>
    </row>
    <row r="632" spans="1:11" ht="30" customHeight="1" x14ac:dyDescent="0.25">
      <c r="A632" s="338" t="s">
        <v>1300</v>
      </c>
      <c r="B632" s="260" t="s">
        <v>5085</v>
      </c>
      <c r="C632" s="164" t="s">
        <v>4346</v>
      </c>
      <c r="D632" s="142"/>
      <c r="E632" s="166" t="s">
        <v>4404</v>
      </c>
      <c r="F632" s="233">
        <v>1</v>
      </c>
      <c r="G632" s="168" t="s">
        <v>4963</v>
      </c>
      <c r="I632" s="52">
        <f t="shared" si="74"/>
        <v>2</v>
      </c>
      <c r="J632" s="96">
        <f t="shared" si="75"/>
        <v>0</v>
      </c>
      <c r="K632" s="97">
        <f t="shared" si="71"/>
        <v>0</v>
      </c>
    </row>
    <row r="633" spans="1:11" ht="45" customHeight="1" x14ac:dyDescent="0.25">
      <c r="A633" s="338" t="s">
        <v>1301</v>
      </c>
      <c r="B633" s="260" t="s">
        <v>5085</v>
      </c>
      <c r="C633" s="169" t="s">
        <v>2835</v>
      </c>
      <c r="D633" s="142"/>
      <c r="E633" s="166" t="s">
        <v>4405</v>
      </c>
      <c r="F633" s="233">
        <v>1</v>
      </c>
      <c r="G633" s="168" t="s">
        <v>4963</v>
      </c>
      <c r="I633" s="52">
        <f t="shared" si="74"/>
        <v>2</v>
      </c>
      <c r="J633" s="96">
        <f t="shared" si="75"/>
        <v>0</v>
      </c>
      <c r="K633" s="97">
        <f t="shared" si="71"/>
        <v>0</v>
      </c>
    </row>
    <row r="634" spans="1:11" ht="45" customHeight="1" x14ac:dyDescent="0.25">
      <c r="A634" s="338" t="s">
        <v>1302</v>
      </c>
      <c r="B634" s="260" t="s">
        <v>5085</v>
      </c>
      <c r="C634" s="164" t="s">
        <v>577</v>
      </c>
      <c r="D634" s="142"/>
      <c r="E634" s="166" t="s">
        <v>4404</v>
      </c>
      <c r="F634" s="233">
        <v>1</v>
      </c>
      <c r="G634" s="168" t="s">
        <v>4963</v>
      </c>
      <c r="I634" s="52">
        <f t="shared" si="74"/>
        <v>2</v>
      </c>
      <c r="J634" s="96">
        <f t="shared" si="75"/>
        <v>0</v>
      </c>
      <c r="K634" s="97">
        <f t="shared" si="71"/>
        <v>0</v>
      </c>
    </row>
    <row r="635" spans="1:11" ht="30" customHeight="1" x14ac:dyDescent="0.25">
      <c r="A635" s="338" t="s">
        <v>1303</v>
      </c>
      <c r="B635" s="260" t="s">
        <v>5085</v>
      </c>
      <c r="C635" s="164" t="s">
        <v>578</v>
      </c>
      <c r="D635" s="142"/>
      <c r="E635" s="166" t="s">
        <v>4404</v>
      </c>
      <c r="F635" s="233">
        <v>1</v>
      </c>
      <c r="G635" s="168" t="s">
        <v>4963</v>
      </c>
      <c r="I635" s="52">
        <f t="shared" si="74"/>
        <v>2</v>
      </c>
      <c r="J635" s="96">
        <f t="shared" si="75"/>
        <v>0</v>
      </c>
      <c r="K635" s="97">
        <f t="shared" si="71"/>
        <v>0</v>
      </c>
    </row>
    <row r="636" spans="1:11" ht="30" customHeight="1" x14ac:dyDescent="0.25">
      <c r="A636" s="338" t="s">
        <v>1304</v>
      </c>
      <c r="B636" s="260" t="s">
        <v>5085</v>
      </c>
      <c r="C636" s="234" t="s">
        <v>4938</v>
      </c>
      <c r="D636" s="142"/>
      <c r="E636" s="166" t="s">
        <v>4404</v>
      </c>
      <c r="F636" s="233">
        <v>1</v>
      </c>
      <c r="G636" s="168" t="s">
        <v>4963</v>
      </c>
      <c r="I636" s="52">
        <f t="shared" si="74"/>
        <v>2</v>
      </c>
      <c r="J636" s="96">
        <f t="shared" si="75"/>
        <v>0</v>
      </c>
      <c r="K636" s="97">
        <f t="shared" si="71"/>
        <v>0</v>
      </c>
    </row>
    <row r="637" spans="1:11" ht="45" customHeight="1" x14ac:dyDescent="0.25">
      <c r="A637" s="338" t="s">
        <v>1305</v>
      </c>
      <c r="B637" s="260" t="s">
        <v>5085</v>
      </c>
      <c r="C637" s="164" t="s">
        <v>579</v>
      </c>
      <c r="D637" s="142"/>
      <c r="E637" s="166" t="s">
        <v>4404</v>
      </c>
      <c r="F637" s="233">
        <v>1</v>
      </c>
      <c r="G637" s="168" t="s">
        <v>4963</v>
      </c>
      <c r="I637" s="52">
        <f t="shared" si="74"/>
        <v>2</v>
      </c>
      <c r="J637" s="96">
        <f t="shared" si="75"/>
        <v>0</v>
      </c>
      <c r="K637" s="97">
        <f t="shared" si="71"/>
        <v>0</v>
      </c>
    </row>
    <row r="638" spans="1:11" ht="45" customHeight="1" x14ac:dyDescent="0.25">
      <c r="A638" s="338" t="s">
        <v>1306</v>
      </c>
      <c r="B638" s="260" t="s">
        <v>5085</v>
      </c>
      <c r="C638" s="164" t="s">
        <v>1352</v>
      </c>
      <c r="D638" s="142"/>
      <c r="E638" s="166" t="s">
        <v>4404</v>
      </c>
      <c r="F638" s="233">
        <v>1</v>
      </c>
      <c r="G638" s="168" t="s">
        <v>4963</v>
      </c>
      <c r="I638" s="52">
        <f t="shared" si="74"/>
        <v>2</v>
      </c>
      <c r="J638" s="96">
        <f t="shared" si="75"/>
        <v>0</v>
      </c>
      <c r="K638" s="97">
        <f t="shared" si="71"/>
        <v>0</v>
      </c>
    </row>
    <row r="639" spans="1:11" ht="30" customHeight="1" x14ac:dyDescent="0.25">
      <c r="A639" s="338" t="s">
        <v>1307</v>
      </c>
      <c r="B639" s="260" t="s">
        <v>5085</v>
      </c>
      <c r="C639" s="164" t="s">
        <v>3435</v>
      </c>
      <c r="D639" s="142"/>
      <c r="E639" s="166" t="s">
        <v>4404</v>
      </c>
      <c r="F639" s="233">
        <v>1</v>
      </c>
      <c r="G639" s="168" t="s">
        <v>4963</v>
      </c>
      <c r="I639" s="52">
        <f t="shared" si="74"/>
        <v>2</v>
      </c>
      <c r="J639" s="96">
        <f t="shared" si="75"/>
        <v>0</v>
      </c>
      <c r="K639" s="97">
        <f t="shared" si="71"/>
        <v>0</v>
      </c>
    </row>
    <row r="640" spans="1:11" ht="30" customHeight="1" x14ac:dyDescent="0.25">
      <c r="A640" s="338" t="s">
        <v>1308</v>
      </c>
      <c r="B640" s="260" t="s">
        <v>3041</v>
      </c>
      <c r="C640" s="164" t="s">
        <v>2400</v>
      </c>
      <c r="D640" s="142"/>
      <c r="E640" s="166" t="s">
        <v>4405</v>
      </c>
      <c r="F640" s="233">
        <v>1</v>
      </c>
      <c r="G640" s="168" t="s">
        <v>4963</v>
      </c>
      <c r="I640" s="52">
        <f t="shared" si="74"/>
        <v>1</v>
      </c>
      <c r="J640" s="96">
        <f t="shared" si="75"/>
        <v>0</v>
      </c>
      <c r="K640" s="97">
        <f t="shared" si="71"/>
        <v>0</v>
      </c>
    </row>
    <row r="641" spans="1:11" ht="45" customHeight="1" x14ac:dyDescent="0.25">
      <c r="A641" s="338" t="s">
        <v>1309</v>
      </c>
      <c r="B641" s="260" t="s">
        <v>5085</v>
      </c>
      <c r="C641" s="164" t="s">
        <v>4018</v>
      </c>
      <c r="D641" s="142"/>
      <c r="E641" s="166" t="s">
        <v>4404</v>
      </c>
      <c r="F641" s="233">
        <v>1</v>
      </c>
      <c r="G641" s="168" t="s">
        <v>4963</v>
      </c>
      <c r="I641" s="52">
        <f t="shared" si="74"/>
        <v>2</v>
      </c>
      <c r="J641" s="96">
        <f t="shared" si="75"/>
        <v>0</v>
      </c>
      <c r="K641" s="97">
        <f t="shared" si="71"/>
        <v>0</v>
      </c>
    </row>
    <row r="642" spans="1:11" ht="45" customHeight="1" x14ac:dyDescent="0.25">
      <c r="A642" s="338" t="s">
        <v>1310</v>
      </c>
      <c r="B642" s="260" t="s">
        <v>5085</v>
      </c>
      <c r="C642" s="164" t="s">
        <v>3438</v>
      </c>
      <c r="D642" s="142"/>
      <c r="E642" s="166" t="s">
        <v>4404</v>
      </c>
      <c r="F642" s="233">
        <v>1</v>
      </c>
      <c r="G642" s="168" t="s">
        <v>4963</v>
      </c>
      <c r="I642" s="52">
        <f t="shared" ref="I642:I668" si="76">IF(NOT(ISBLANK($B642)),VLOOKUP($B642,specdata,2,FALSE),"")</f>
        <v>2</v>
      </c>
      <c r="J642" s="96">
        <f t="shared" ref="J642:J668" si="77">VLOOKUP(G642,AvailabilityData,2,FALSE)</f>
        <v>0</v>
      </c>
      <c r="K642" s="97">
        <f t="shared" si="71"/>
        <v>0</v>
      </c>
    </row>
    <row r="643" spans="1:11" ht="45" customHeight="1" x14ac:dyDescent="0.25">
      <c r="A643" s="338" t="s">
        <v>1311</v>
      </c>
      <c r="B643" s="260" t="s">
        <v>5085</v>
      </c>
      <c r="C643" s="164" t="s">
        <v>4269</v>
      </c>
      <c r="D643" s="142"/>
      <c r="E643" s="166" t="s">
        <v>4404</v>
      </c>
      <c r="F643" s="233">
        <v>1</v>
      </c>
      <c r="G643" s="168" t="s">
        <v>4963</v>
      </c>
      <c r="I643" s="52">
        <f t="shared" si="76"/>
        <v>2</v>
      </c>
      <c r="J643" s="96">
        <f t="shared" si="77"/>
        <v>0</v>
      </c>
      <c r="K643" s="97">
        <f t="shared" si="71"/>
        <v>0</v>
      </c>
    </row>
    <row r="644" spans="1:11" ht="60" customHeight="1" x14ac:dyDescent="0.25">
      <c r="A644" s="338" t="s">
        <v>1312</v>
      </c>
      <c r="B644" s="260" t="s">
        <v>3041</v>
      </c>
      <c r="C644" s="164" t="s">
        <v>3439</v>
      </c>
      <c r="D644" s="299"/>
      <c r="E644" s="166" t="s">
        <v>4404</v>
      </c>
      <c r="F644" s="233">
        <v>1</v>
      </c>
      <c r="G644" s="168" t="s">
        <v>4963</v>
      </c>
      <c r="I644" s="52">
        <f t="shared" si="76"/>
        <v>1</v>
      </c>
      <c r="J644" s="96">
        <f t="shared" si="77"/>
        <v>0</v>
      </c>
      <c r="K644" s="97">
        <f t="shared" si="71"/>
        <v>0</v>
      </c>
    </row>
    <row r="645" spans="1:11" ht="30" customHeight="1" x14ac:dyDescent="0.25">
      <c r="A645" s="338" t="s">
        <v>1313</v>
      </c>
      <c r="B645" s="260" t="s">
        <v>5085</v>
      </c>
      <c r="C645" s="164" t="s">
        <v>580</v>
      </c>
      <c r="D645" s="299"/>
      <c r="E645" s="166" t="s">
        <v>4404</v>
      </c>
      <c r="F645" s="233">
        <v>1</v>
      </c>
      <c r="G645" s="168" t="s">
        <v>4963</v>
      </c>
      <c r="I645" s="52">
        <f t="shared" si="76"/>
        <v>2</v>
      </c>
      <c r="J645" s="96">
        <f t="shared" si="77"/>
        <v>0</v>
      </c>
      <c r="K645" s="97">
        <f t="shared" si="71"/>
        <v>0</v>
      </c>
    </row>
    <row r="646" spans="1:11" ht="30" customHeight="1" x14ac:dyDescent="0.25">
      <c r="A646" s="338" t="s">
        <v>1314</v>
      </c>
      <c r="B646" s="260" t="s">
        <v>5085</v>
      </c>
      <c r="C646" s="310" t="s">
        <v>581</v>
      </c>
      <c r="D646" s="142"/>
      <c r="E646" s="166" t="s">
        <v>4404</v>
      </c>
      <c r="F646" s="233">
        <v>1</v>
      </c>
      <c r="G646" s="168" t="s">
        <v>4963</v>
      </c>
      <c r="I646" s="52">
        <f t="shared" si="76"/>
        <v>2</v>
      </c>
      <c r="J646" s="96">
        <f t="shared" si="77"/>
        <v>0</v>
      </c>
      <c r="K646" s="97">
        <f t="shared" ref="K646:K709" si="78">I646*J646</f>
        <v>0</v>
      </c>
    </row>
    <row r="647" spans="1:11" ht="30" customHeight="1" x14ac:dyDescent="0.25">
      <c r="A647" s="338" t="s">
        <v>1315</v>
      </c>
      <c r="B647" s="260" t="s">
        <v>3041</v>
      </c>
      <c r="C647" s="310" t="s">
        <v>582</v>
      </c>
      <c r="D647" s="142"/>
      <c r="E647" s="166" t="s">
        <v>4405</v>
      </c>
      <c r="F647" s="233">
        <v>1</v>
      </c>
      <c r="G647" s="168" t="s">
        <v>4963</v>
      </c>
      <c r="I647" s="52">
        <f t="shared" si="76"/>
        <v>1</v>
      </c>
      <c r="J647" s="96">
        <f t="shared" si="77"/>
        <v>0</v>
      </c>
      <c r="K647" s="97">
        <f t="shared" si="78"/>
        <v>0</v>
      </c>
    </row>
    <row r="648" spans="1:11" ht="30" customHeight="1" x14ac:dyDescent="0.25">
      <c r="A648" s="338" t="s">
        <v>1316</v>
      </c>
      <c r="B648" s="260" t="s">
        <v>5085</v>
      </c>
      <c r="C648" s="164" t="s">
        <v>4267</v>
      </c>
      <c r="D648" s="185"/>
      <c r="E648" s="166" t="s">
        <v>4404</v>
      </c>
      <c r="F648" s="233">
        <v>1</v>
      </c>
      <c r="G648" s="168" t="s">
        <v>4963</v>
      </c>
      <c r="I648" s="52">
        <f t="shared" si="76"/>
        <v>2</v>
      </c>
      <c r="J648" s="96">
        <f t="shared" si="77"/>
        <v>0</v>
      </c>
      <c r="K648" s="97">
        <f t="shared" si="78"/>
        <v>0</v>
      </c>
    </row>
    <row r="649" spans="1:11" ht="45" customHeight="1" x14ac:dyDescent="0.25">
      <c r="A649" s="338" t="s">
        <v>1317</v>
      </c>
      <c r="B649" s="260" t="s">
        <v>5085</v>
      </c>
      <c r="C649" s="164" t="s">
        <v>4268</v>
      </c>
      <c r="D649" s="185"/>
      <c r="E649" s="166" t="s">
        <v>4404</v>
      </c>
      <c r="F649" s="233">
        <v>1</v>
      </c>
      <c r="G649" s="168" t="s">
        <v>4963</v>
      </c>
      <c r="I649" s="52">
        <f t="shared" si="76"/>
        <v>2</v>
      </c>
      <c r="J649" s="96">
        <f t="shared" si="77"/>
        <v>0</v>
      </c>
      <c r="K649" s="97">
        <f t="shared" si="78"/>
        <v>0</v>
      </c>
    </row>
    <row r="650" spans="1:11" ht="75" customHeight="1" x14ac:dyDescent="0.25">
      <c r="A650" s="338" t="s">
        <v>1318</v>
      </c>
      <c r="B650" s="260" t="s">
        <v>5085</v>
      </c>
      <c r="C650" s="320" t="s">
        <v>2037</v>
      </c>
      <c r="D650" s="185"/>
      <c r="E650" s="166" t="s">
        <v>4404</v>
      </c>
      <c r="F650" s="233">
        <v>1</v>
      </c>
      <c r="G650" s="168" t="s">
        <v>4963</v>
      </c>
      <c r="I650" s="52">
        <f t="shared" si="76"/>
        <v>2</v>
      </c>
      <c r="J650" s="96">
        <f t="shared" si="77"/>
        <v>0</v>
      </c>
      <c r="K650" s="97">
        <f t="shared" si="78"/>
        <v>0</v>
      </c>
    </row>
    <row r="651" spans="1:11" ht="60" customHeight="1" x14ac:dyDescent="0.25">
      <c r="A651" s="338" t="s">
        <v>1319</v>
      </c>
      <c r="B651" s="260" t="s">
        <v>5085</v>
      </c>
      <c r="C651" s="320" t="s">
        <v>3517</v>
      </c>
      <c r="D651" s="142"/>
      <c r="E651" s="166" t="s">
        <v>4404</v>
      </c>
      <c r="F651" s="233">
        <v>1</v>
      </c>
      <c r="G651" s="168" t="s">
        <v>4963</v>
      </c>
      <c r="I651" s="52">
        <f t="shared" si="76"/>
        <v>2</v>
      </c>
      <c r="J651" s="96">
        <f t="shared" si="77"/>
        <v>0</v>
      </c>
      <c r="K651" s="97">
        <f t="shared" si="78"/>
        <v>0</v>
      </c>
    </row>
    <row r="652" spans="1:11" ht="25.5" x14ac:dyDescent="0.25">
      <c r="A652" s="338" t="s">
        <v>1320</v>
      </c>
      <c r="B652" s="260" t="s">
        <v>5085</v>
      </c>
      <c r="C652" s="164" t="s">
        <v>2756</v>
      </c>
      <c r="D652" s="142"/>
      <c r="E652" s="166" t="s">
        <v>4404</v>
      </c>
      <c r="F652" s="233">
        <v>1</v>
      </c>
      <c r="G652" s="168" t="s">
        <v>4963</v>
      </c>
      <c r="I652" s="52">
        <f t="shared" si="76"/>
        <v>2</v>
      </c>
      <c r="J652" s="96">
        <f t="shared" si="77"/>
        <v>0</v>
      </c>
      <c r="K652" s="97">
        <f t="shared" si="78"/>
        <v>0</v>
      </c>
    </row>
    <row r="653" spans="1:11" ht="45" customHeight="1" x14ac:dyDescent="0.25">
      <c r="A653" s="338" t="s">
        <v>1321</v>
      </c>
      <c r="B653" s="260" t="s">
        <v>5085</v>
      </c>
      <c r="C653" s="164" t="s">
        <v>583</v>
      </c>
      <c r="D653" s="299"/>
      <c r="E653" s="166" t="s">
        <v>4404</v>
      </c>
      <c r="F653" s="233">
        <v>1</v>
      </c>
      <c r="G653" s="168" t="s">
        <v>4963</v>
      </c>
      <c r="I653" s="52">
        <f t="shared" si="76"/>
        <v>2</v>
      </c>
      <c r="J653" s="96">
        <f t="shared" si="77"/>
        <v>0</v>
      </c>
      <c r="K653" s="97">
        <f t="shared" si="78"/>
        <v>0</v>
      </c>
    </row>
    <row r="654" spans="1:11" ht="30" customHeight="1" x14ac:dyDescent="0.25">
      <c r="A654" s="338" t="s">
        <v>1322</v>
      </c>
      <c r="B654" s="260" t="s">
        <v>5085</v>
      </c>
      <c r="C654" s="164" t="s">
        <v>4394</v>
      </c>
      <c r="D654" s="299"/>
      <c r="E654" s="166" t="s">
        <v>4404</v>
      </c>
      <c r="F654" s="233">
        <v>1</v>
      </c>
      <c r="G654" s="168" t="s">
        <v>4963</v>
      </c>
      <c r="I654" s="52">
        <f t="shared" si="76"/>
        <v>2</v>
      </c>
      <c r="J654" s="96">
        <f t="shared" si="77"/>
        <v>0</v>
      </c>
      <c r="K654" s="97">
        <f t="shared" si="78"/>
        <v>0</v>
      </c>
    </row>
    <row r="655" spans="1:11" ht="30" customHeight="1" x14ac:dyDescent="0.25">
      <c r="A655" s="338" t="s">
        <v>1323</v>
      </c>
      <c r="B655" s="260" t="s">
        <v>5085</v>
      </c>
      <c r="C655" s="310" t="s">
        <v>584</v>
      </c>
      <c r="D655" s="142"/>
      <c r="E655" s="166" t="s">
        <v>4404</v>
      </c>
      <c r="F655" s="233">
        <v>1</v>
      </c>
      <c r="G655" s="168" t="s">
        <v>4963</v>
      </c>
      <c r="I655" s="52">
        <f t="shared" si="76"/>
        <v>2</v>
      </c>
      <c r="J655" s="96">
        <f t="shared" si="77"/>
        <v>0</v>
      </c>
      <c r="K655" s="97">
        <f t="shared" si="78"/>
        <v>0</v>
      </c>
    </row>
    <row r="656" spans="1:11" ht="45" customHeight="1" x14ac:dyDescent="0.25">
      <c r="A656" s="338" t="s">
        <v>1542</v>
      </c>
      <c r="B656" s="260" t="s">
        <v>5085</v>
      </c>
      <c r="C656" s="310" t="s">
        <v>2798</v>
      </c>
      <c r="D656" s="142"/>
      <c r="E656" s="166" t="s">
        <v>4404</v>
      </c>
      <c r="F656" s="233">
        <v>1</v>
      </c>
      <c r="G656" s="168" t="s">
        <v>4963</v>
      </c>
      <c r="I656" s="52">
        <f t="shared" si="76"/>
        <v>2</v>
      </c>
      <c r="J656" s="96">
        <f t="shared" si="77"/>
        <v>0</v>
      </c>
      <c r="K656" s="97">
        <f t="shared" si="78"/>
        <v>0</v>
      </c>
    </row>
    <row r="657" spans="1:11" ht="30" customHeight="1" x14ac:dyDescent="0.25">
      <c r="A657" s="338" t="s">
        <v>1543</v>
      </c>
      <c r="B657" s="260" t="s">
        <v>5085</v>
      </c>
      <c r="C657" s="164" t="s">
        <v>585</v>
      </c>
      <c r="D657" s="142"/>
      <c r="E657" s="166" t="s">
        <v>4404</v>
      </c>
      <c r="F657" s="233">
        <v>1</v>
      </c>
      <c r="G657" s="168" t="s">
        <v>4963</v>
      </c>
      <c r="I657" s="52">
        <f t="shared" si="76"/>
        <v>2</v>
      </c>
      <c r="J657" s="96">
        <f t="shared" si="77"/>
        <v>0</v>
      </c>
      <c r="K657" s="97">
        <f t="shared" si="78"/>
        <v>0</v>
      </c>
    </row>
    <row r="658" spans="1:11" ht="45" customHeight="1" x14ac:dyDescent="0.25">
      <c r="A658" s="338" t="s">
        <v>1324</v>
      </c>
      <c r="B658" s="260" t="s">
        <v>5085</v>
      </c>
      <c r="C658" s="164" t="s">
        <v>586</v>
      </c>
      <c r="D658" s="142"/>
      <c r="E658" s="166" t="s">
        <v>4404</v>
      </c>
      <c r="F658" s="233">
        <v>1</v>
      </c>
      <c r="G658" s="168" t="s">
        <v>4963</v>
      </c>
      <c r="I658" s="52">
        <f t="shared" si="76"/>
        <v>2</v>
      </c>
      <c r="J658" s="96">
        <f t="shared" si="77"/>
        <v>0</v>
      </c>
      <c r="K658" s="97">
        <f t="shared" si="78"/>
        <v>0</v>
      </c>
    </row>
    <row r="659" spans="1:11" ht="30" customHeight="1" x14ac:dyDescent="0.25">
      <c r="A659" s="338" t="s">
        <v>1325</v>
      </c>
      <c r="B659" s="163" t="s">
        <v>3041</v>
      </c>
      <c r="C659" s="164" t="s">
        <v>1432</v>
      </c>
      <c r="D659" s="170"/>
      <c r="E659" s="166" t="s">
        <v>4405</v>
      </c>
      <c r="F659" s="233">
        <v>1</v>
      </c>
      <c r="G659" s="168" t="s">
        <v>4963</v>
      </c>
      <c r="I659" s="52">
        <f t="shared" si="76"/>
        <v>1</v>
      </c>
      <c r="J659" s="96">
        <f t="shared" si="77"/>
        <v>0</v>
      </c>
      <c r="K659" s="97">
        <f t="shared" si="78"/>
        <v>0</v>
      </c>
    </row>
    <row r="660" spans="1:11" ht="45" customHeight="1" x14ac:dyDescent="0.25">
      <c r="A660" s="338" t="s">
        <v>1326</v>
      </c>
      <c r="B660" s="260" t="s">
        <v>5085</v>
      </c>
      <c r="C660" s="310" t="s">
        <v>5086</v>
      </c>
      <c r="D660" s="313"/>
      <c r="E660" s="166" t="s">
        <v>4404</v>
      </c>
      <c r="F660" s="233">
        <v>1</v>
      </c>
      <c r="G660" s="168" t="s">
        <v>4963</v>
      </c>
      <c r="I660" s="52">
        <f t="shared" si="76"/>
        <v>2</v>
      </c>
      <c r="J660" s="96">
        <f t="shared" si="77"/>
        <v>0</v>
      </c>
      <c r="K660" s="97">
        <f t="shared" si="78"/>
        <v>0</v>
      </c>
    </row>
    <row r="661" spans="1:11" ht="30" customHeight="1" x14ac:dyDescent="0.25">
      <c r="A661" s="338" t="s">
        <v>1327</v>
      </c>
      <c r="B661" s="260" t="s">
        <v>5085</v>
      </c>
      <c r="C661" s="244" t="s">
        <v>4864</v>
      </c>
      <c r="D661" s="325"/>
      <c r="E661" s="166" t="s">
        <v>4404</v>
      </c>
      <c r="F661" s="233">
        <v>1</v>
      </c>
      <c r="G661" s="168" t="s">
        <v>4963</v>
      </c>
      <c r="I661" s="52">
        <f t="shared" si="76"/>
        <v>2</v>
      </c>
      <c r="J661" s="96">
        <f t="shared" si="77"/>
        <v>0</v>
      </c>
      <c r="K661" s="97">
        <f t="shared" si="78"/>
        <v>0</v>
      </c>
    </row>
    <row r="662" spans="1:11" ht="30" customHeight="1" x14ac:dyDescent="0.25">
      <c r="A662" s="338" t="s">
        <v>1328</v>
      </c>
      <c r="B662" s="260" t="s">
        <v>5085</v>
      </c>
      <c r="C662" s="244" t="s">
        <v>3443</v>
      </c>
      <c r="D662" s="177"/>
      <c r="E662" s="166" t="s">
        <v>4404</v>
      </c>
      <c r="F662" s="233">
        <v>1</v>
      </c>
      <c r="G662" s="168" t="s">
        <v>4963</v>
      </c>
      <c r="I662" s="52">
        <f t="shared" si="76"/>
        <v>2</v>
      </c>
      <c r="J662" s="96">
        <f t="shared" si="77"/>
        <v>0</v>
      </c>
      <c r="K662" s="97">
        <f t="shared" si="78"/>
        <v>0</v>
      </c>
    </row>
    <row r="663" spans="1:11" ht="45" customHeight="1" x14ac:dyDescent="0.25">
      <c r="A663" s="338" t="s">
        <v>1329</v>
      </c>
      <c r="B663" s="260" t="s">
        <v>5085</v>
      </c>
      <c r="C663" s="324" t="s">
        <v>2399</v>
      </c>
      <c r="D663" s="177"/>
      <c r="E663" s="166" t="s">
        <v>4404</v>
      </c>
      <c r="F663" s="233">
        <v>1</v>
      </c>
      <c r="G663" s="168" t="s">
        <v>4963</v>
      </c>
      <c r="I663" s="52">
        <f t="shared" si="76"/>
        <v>2</v>
      </c>
      <c r="J663" s="96">
        <f t="shared" si="77"/>
        <v>0</v>
      </c>
      <c r="K663" s="97">
        <f t="shared" si="78"/>
        <v>0</v>
      </c>
    </row>
    <row r="664" spans="1:11" ht="30" customHeight="1" x14ac:dyDescent="0.25">
      <c r="A664" s="338" t="s">
        <v>1330</v>
      </c>
      <c r="B664" s="260" t="s">
        <v>5085</v>
      </c>
      <c r="C664" s="164" t="s">
        <v>3124</v>
      </c>
      <c r="D664" s="347"/>
      <c r="E664" s="166" t="s">
        <v>4404</v>
      </c>
      <c r="F664" s="233">
        <v>1</v>
      </c>
      <c r="G664" s="168" t="s">
        <v>4963</v>
      </c>
      <c r="I664" s="52">
        <f t="shared" si="76"/>
        <v>2</v>
      </c>
      <c r="J664" s="96">
        <f t="shared" si="77"/>
        <v>0</v>
      </c>
      <c r="K664" s="97">
        <f t="shared" si="78"/>
        <v>0</v>
      </c>
    </row>
    <row r="665" spans="1:11" ht="45" customHeight="1" x14ac:dyDescent="0.25">
      <c r="A665" s="338" t="s">
        <v>1331</v>
      </c>
      <c r="B665" s="260" t="s">
        <v>5085</v>
      </c>
      <c r="C665" s="164" t="s">
        <v>3432</v>
      </c>
      <c r="D665" s="353"/>
      <c r="E665" s="166" t="s">
        <v>4404</v>
      </c>
      <c r="F665" s="233">
        <v>1</v>
      </c>
      <c r="G665" s="168" t="s">
        <v>4963</v>
      </c>
      <c r="I665" s="52">
        <f t="shared" si="76"/>
        <v>2</v>
      </c>
      <c r="J665" s="96">
        <f t="shared" si="77"/>
        <v>0</v>
      </c>
      <c r="K665" s="97">
        <f t="shared" si="78"/>
        <v>0</v>
      </c>
    </row>
    <row r="666" spans="1:11" ht="30" customHeight="1" x14ac:dyDescent="0.25">
      <c r="A666" s="338" t="s">
        <v>1332</v>
      </c>
      <c r="B666" s="260" t="s">
        <v>5085</v>
      </c>
      <c r="C666" s="244" t="s">
        <v>3433</v>
      </c>
      <c r="D666" s="393"/>
      <c r="E666" s="166" t="s">
        <v>4404</v>
      </c>
      <c r="F666" s="327">
        <v>1</v>
      </c>
      <c r="G666" s="168" t="s">
        <v>4963</v>
      </c>
      <c r="I666" s="52">
        <f t="shared" si="76"/>
        <v>2</v>
      </c>
      <c r="J666" s="96">
        <f t="shared" si="77"/>
        <v>0</v>
      </c>
      <c r="K666" s="97">
        <f t="shared" si="78"/>
        <v>0</v>
      </c>
    </row>
    <row r="667" spans="1:11" ht="45" customHeight="1" x14ac:dyDescent="0.25">
      <c r="A667" s="338" t="s">
        <v>1333</v>
      </c>
      <c r="B667" s="260" t="s">
        <v>5085</v>
      </c>
      <c r="C667" s="164" t="s">
        <v>4050</v>
      </c>
      <c r="D667" s="394"/>
      <c r="E667" s="171" t="s">
        <v>4405</v>
      </c>
      <c r="F667" s="233">
        <v>1</v>
      </c>
      <c r="G667" s="168" t="s">
        <v>4963</v>
      </c>
      <c r="I667" s="52">
        <f t="shared" si="76"/>
        <v>2</v>
      </c>
      <c r="J667" s="96">
        <f t="shared" si="77"/>
        <v>0</v>
      </c>
      <c r="K667" s="97">
        <f t="shared" si="78"/>
        <v>0</v>
      </c>
    </row>
    <row r="668" spans="1:11" ht="30" customHeight="1" x14ac:dyDescent="0.25">
      <c r="A668" s="338" t="s">
        <v>1544</v>
      </c>
      <c r="B668" s="260" t="s">
        <v>5085</v>
      </c>
      <c r="C668" s="244" t="s">
        <v>4051</v>
      </c>
      <c r="D668" s="489"/>
      <c r="E668" s="378" t="s">
        <v>4405</v>
      </c>
      <c r="F668" s="327">
        <v>1</v>
      </c>
      <c r="G668" s="482" t="s">
        <v>4963</v>
      </c>
      <c r="I668" s="52">
        <f t="shared" si="76"/>
        <v>2</v>
      </c>
      <c r="J668" s="96">
        <f t="shared" si="77"/>
        <v>0</v>
      </c>
      <c r="K668" s="97">
        <f t="shared" si="78"/>
        <v>0</v>
      </c>
    </row>
    <row r="669" spans="1:11" ht="30" customHeight="1" x14ac:dyDescent="0.25">
      <c r="A669" s="191"/>
      <c r="B669" s="192"/>
      <c r="C669" s="187" t="s">
        <v>4052</v>
      </c>
      <c r="D669" s="490"/>
      <c r="E669" s="328"/>
      <c r="F669" s="194"/>
      <c r="G669" s="331"/>
      <c r="I669" s="52"/>
      <c r="J669" s="96"/>
      <c r="K669" s="97"/>
    </row>
    <row r="670" spans="1:11" ht="30" customHeight="1" x14ac:dyDescent="0.25">
      <c r="A670" s="338" t="s">
        <v>1334</v>
      </c>
      <c r="B670" s="260" t="s">
        <v>3041</v>
      </c>
      <c r="C670" s="223" t="s">
        <v>4053</v>
      </c>
      <c r="D670" s="352"/>
      <c r="E670" s="261" t="s">
        <v>4405</v>
      </c>
      <c r="F670" s="262">
        <v>1</v>
      </c>
      <c r="G670" s="263" t="s">
        <v>4963</v>
      </c>
      <c r="I670" s="52">
        <f>IF(NOT(ISBLANK($B670)),VLOOKUP($B670,specdata,2,FALSE),"")</f>
        <v>1</v>
      </c>
      <c r="J670" s="96">
        <f>VLOOKUP(G670,AvailabilityData,2,FALSE)</f>
        <v>0</v>
      </c>
      <c r="K670" s="97">
        <f t="shared" si="78"/>
        <v>0</v>
      </c>
    </row>
    <row r="671" spans="1:11" ht="30" customHeight="1" x14ac:dyDescent="0.25">
      <c r="A671" s="338" t="s">
        <v>1335</v>
      </c>
      <c r="B671" s="163" t="s">
        <v>3041</v>
      </c>
      <c r="C671" s="183" t="s">
        <v>4054</v>
      </c>
      <c r="D671" s="393"/>
      <c r="E671" s="261" t="s">
        <v>4405</v>
      </c>
      <c r="F671" s="233">
        <v>1</v>
      </c>
      <c r="G671" s="168" t="s">
        <v>4963</v>
      </c>
      <c r="I671" s="52">
        <f>IF(NOT(ISBLANK($B671)),VLOOKUP($B671,specdata,2,FALSE),"")</f>
        <v>1</v>
      </c>
      <c r="J671" s="96">
        <f>VLOOKUP(G671,AvailabilityData,2,FALSE)</f>
        <v>0</v>
      </c>
      <c r="K671" s="97">
        <f t="shared" si="78"/>
        <v>0</v>
      </c>
    </row>
    <row r="672" spans="1:11" ht="30" customHeight="1" x14ac:dyDescent="0.25">
      <c r="A672" s="338" t="s">
        <v>1336</v>
      </c>
      <c r="B672" s="163" t="s">
        <v>3041</v>
      </c>
      <c r="C672" s="183" t="s">
        <v>4055</v>
      </c>
      <c r="D672" s="384"/>
      <c r="E672" s="261" t="s">
        <v>4405</v>
      </c>
      <c r="F672" s="233">
        <v>1</v>
      </c>
      <c r="G672" s="168" t="s">
        <v>4963</v>
      </c>
      <c r="I672" s="52">
        <f>IF(NOT(ISBLANK($B672)),VLOOKUP($B672,specdata,2,FALSE),"")</f>
        <v>1</v>
      </c>
      <c r="J672" s="96">
        <f>VLOOKUP(G672,AvailabilityData,2,FALSE)</f>
        <v>0</v>
      </c>
      <c r="K672" s="97">
        <f t="shared" si="78"/>
        <v>0</v>
      </c>
    </row>
    <row r="673" spans="1:11" ht="30" customHeight="1" x14ac:dyDescent="0.25">
      <c r="A673" s="338" t="s">
        <v>1337</v>
      </c>
      <c r="B673" s="308" t="s">
        <v>3041</v>
      </c>
      <c r="C673" s="238" t="s">
        <v>4056</v>
      </c>
      <c r="D673" s="491"/>
      <c r="E673" s="492" t="s">
        <v>4405</v>
      </c>
      <c r="F673" s="327">
        <v>1</v>
      </c>
      <c r="G673" s="482" t="s">
        <v>4963</v>
      </c>
      <c r="I673" s="52">
        <f>IF(NOT(ISBLANK($B673)),VLOOKUP($B673,specdata,2,FALSE),"")</f>
        <v>1</v>
      </c>
      <c r="J673" s="96">
        <f>VLOOKUP(G673,AvailabilityData,2,FALSE)</f>
        <v>0</v>
      </c>
      <c r="K673" s="97">
        <f t="shared" si="78"/>
        <v>0</v>
      </c>
    </row>
    <row r="674" spans="1:11" s="49" customFormat="1" x14ac:dyDescent="0.25">
      <c r="A674" s="196" t="s">
        <v>2427</v>
      </c>
      <c r="B674" s="192"/>
      <c r="C674" s="193"/>
      <c r="D674" s="188"/>
      <c r="E674" s="328"/>
      <c r="F674" s="194"/>
      <c r="G674" s="331"/>
      <c r="H674" s="27"/>
      <c r="I674" s="52"/>
      <c r="J674" s="96"/>
      <c r="K674" s="97"/>
    </row>
    <row r="675" spans="1:11" ht="30" customHeight="1" x14ac:dyDescent="0.25">
      <c r="A675" s="338" t="s">
        <v>1338</v>
      </c>
      <c r="B675" s="260" t="s">
        <v>5085</v>
      </c>
      <c r="C675" s="396" t="s">
        <v>2707</v>
      </c>
      <c r="D675" s="395"/>
      <c r="E675" s="261" t="s">
        <v>4404</v>
      </c>
      <c r="F675" s="262">
        <v>1</v>
      </c>
      <c r="G675" s="263" t="s">
        <v>4963</v>
      </c>
      <c r="I675" s="52">
        <f t="shared" ref="I675:I704" si="79">IF(NOT(ISBLANK($B675)),VLOOKUP($B675,specdata,2,FALSE),"")</f>
        <v>2</v>
      </c>
      <c r="J675" s="96">
        <f t="shared" ref="J675:J704" si="80">VLOOKUP(G675,AvailabilityData,2,FALSE)</f>
        <v>0</v>
      </c>
      <c r="K675" s="97">
        <f t="shared" si="78"/>
        <v>0</v>
      </c>
    </row>
    <row r="676" spans="1:11" ht="30" customHeight="1" x14ac:dyDescent="0.25">
      <c r="A676" s="338" t="s">
        <v>1339</v>
      </c>
      <c r="B676" s="260" t="s">
        <v>5085</v>
      </c>
      <c r="C676" s="310" t="s">
        <v>4019</v>
      </c>
      <c r="D676" s="142"/>
      <c r="E676" s="166" t="s">
        <v>4404</v>
      </c>
      <c r="F676" s="233">
        <v>1</v>
      </c>
      <c r="G676" s="168" t="s">
        <v>4963</v>
      </c>
      <c r="I676" s="52">
        <f t="shared" si="79"/>
        <v>2</v>
      </c>
      <c r="J676" s="96">
        <f t="shared" si="80"/>
        <v>0</v>
      </c>
      <c r="K676" s="97">
        <f t="shared" si="78"/>
        <v>0</v>
      </c>
    </row>
    <row r="677" spans="1:11" ht="30" customHeight="1" x14ac:dyDescent="0.25">
      <c r="A677" s="338" t="s">
        <v>1340</v>
      </c>
      <c r="B677" s="260" t="s">
        <v>5085</v>
      </c>
      <c r="C677" s="310" t="s">
        <v>2398</v>
      </c>
      <c r="D677" s="142"/>
      <c r="E677" s="166" t="s">
        <v>4404</v>
      </c>
      <c r="F677" s="233">
        <v>1</v>
      </c>
      <c r="G677" s="168" t="s">
        <v>4963</v>
      </c>
      <c r="I677" s="52">
        <f t="shared" si="79"/>
        <v>2</v>
      </c>
      <c r="J677" s="96">
        <f t="shared" si="80"/>
        <v>0</v>
      </c>
      <c r="K677" s="97">
        <f t="shared" si="78"/>
        <v>0</v>
      </c>
    </row>
    <row r="678" spans="1:11" ht="30" customHeight="1" x14ac:dyDescent="0.25">
      <c r="A678" s="338" t="s">
        <v>1341</v>
      </c>
      <c r="B678" s="260" t="s">
        <v>5085</v>
      </c>
      <c r="C678" s="164" t="s">
        <v>3444</v>
      </c>
      <c r="D678" s="142"/>
      <c r="E678" s="166" t="s">
        <v>4404</v>
      </c>
      <c r="F678" s="233">
        <v>1</v>
      </c>
      <c r="G678" s="168" t="s">
        <v>4963</v>
      </c>
      <c r="I678" s="52">
        <f t="shared" si="79"/>
        <v>2</v>
      </c>
      <c r="J678" s="96">
        <f t="shared" si="80"/>
        <v>0</v>
      </c>
      <c r="K678" s="97">
        <f t="shared" si="78"/>
        <v>0</v>
      </c>
    </row>
    <row r="679" spans="1:11" ht="30" customHeight="1" x14ac:dyDescent="0.25">
      <c r="A679" s="338" t="s">
        <v>1342</v>
      </c>
      <c r="B679" s="260" t="s">
        <v>5085</v>
      </c>
      <c r="C679" s="164" t="s">
        <v>3447</v>
      </c>
      <c r="D679" s="299"/>
      <c r="E679" s="166" t="s">
        <v>4404</v>
      </c>
      <c r="F679" s="233">
        <v>1</v>
      </c>
      <c r="G679" s="168" t="s">
        <v>4963</v>
      </c>
      <c r="I679" s="52">
        <f t="shared" si="79"/>
        <v>2</v>
      </c>
      <c r="J679" s="96">
        <f t="shared" si="80"/>
        <v>0</v>
      </c>
      <c r="K679" s="97">
        <f t="shared" si="78"/>
        <v>0</v>
      </c>
    </row>
    <row r="680" spans="1:11" ht="30" customHeight="1" x14ac:dyDescent="0.25">
      <c r="A680" s="338" t="s">
        <v>1343</v>
      </c>
      <c r="B680" s="260" t="s">
        <v>5085</v>
      </c>
      <c r="C680" s="164" t="s">
        <v>4865</v>
      </c>
      <c r="D680" s="299"/>
      <c r="E680" s="166" t="s">
        <v>4404</v>
      </c>
      <c r="F680" s="233">
        <v>1</v>
      </c>
      <c r="G680" s="168" t="s">
        <v>4963</v>
      </c>
      <c r="I680" s="52">
        <f t="shared" si="79"/>
        <v>2</v>
      </c>
      <c r="J680" s="96">
        <f t="shared" si="80"/>
        <v>0</v>
      </c>
      <c r="K680" s="97">
        <f t="shared" si="78"/>
        <v>0</v>
      </c>
    </row>
    <row r="681" spans="1:11" ht="30" customHeight="1" x14ac:dyDescent="0.25">
      <c r="A681" s="338" t="s">
        <v>1344</v>
      </c>
      <c r="B681" s="260" t="s">
        <v>5085</v>
      </c>
      <c r="C681" s="310" t="s">
        <v>590</v>
      </c>
      <c r="D681" s="299"/>
      <c r="E681" s="166" t="s">
        <v>4404</v>
      </c>
      <c r="F681" s="233">
        <v>1</v>
      </c>
      <c r="G681" s="168" t="s">
        <v>4963</v>
      </c>
      <c r="I681" s="52">
        <f t="shared" si="79"/>
        <v>2</v>
      </c>
      <c r="J681" s="96">
        <f t="shared" si="80"/>
        <v>0</v>
      </c>
      <c r="K681" s="97">
        <f t="shared" si="78"/>
        <v>0</v>
      </c>
    </row>
    <row r="682" spans="1:11" ht="30" customHeight="1" x14ac:dyDescent="0.25">
      <c r="A682" s="338" t="s">
        <v>1345</v>
      </c>
      <c r="B682" s="260" t="s">
        <v>5085</v>
      </c>
      <c r="C682" s="310" t="s">
        <v>3445</v>
      </c>
      <c r="D682" s="299"/>
      <c r="E682" s="166" t="s">
        <v>4404</v>
      </c>
      <c r="F682" s="233">
        <v>1</v>
      </c>
      <c r="G682" s="168" t="s">
        <v>4963</v>
      </c>
      <c r="I682" s="52">
        <f t="shared" si="79"/>
        <v>2</v>
      </c>
      <c r="J682" s="96">
        <f t="shared" si="80"/>
        <v>0</v>
      </c>
      <c r="K682" s="97">
        <f t="shared" si="78"/>
        <v>0</v>
      </c>
    </row>
    <row r="683" spans="1:11" ht="30" customHeight="1" x14ac:dyDescent="0.25">
      <c r="A683" s="338" t="s">
        <v>1346</v>
      </c>
      <c r="B683" s="260" t="s">
        <v>5085</v>
      </c>
      <c r="C683" s="310" t="s">
        <v>3446</v>
      </c>
      <c r="D683" s="299"/>
      <c r="E683" s="166" t="s">
        <v>4404</v>
      </c>
      <c r="F683" s="233">
        <v>1</v>
      </c>
      <c r="G683" s="168" t="s">
        <v>4963</v>
      </c>
      <c r="I683" s="52">
        <f t="shared" si="79"/>
        <v>2</v>
      </c>
      <c r="J683" s="96">
        <f t="shared" si="80"/>
        <v>0</v>
      </c>
      <c r="K683" s="97">
        <f t="shared" si="78"/>
        <v>0</v>
      </c>
    </row>
    <row r="684" spans="1:11" ht="45" customHeight="1" x14ac:dyDescent="0.25">
      <c r="A684" s="338" t="s">
        <v>1347</v>
      </c>
      <c r="B684" s="260" t="s">
        <v>5085</v>
      </c>
      <c r="C684" s="310" t="s">
        <v>4866</v>
      </c>
      <c r="D684" s="142"/>
      <c r="E684" s="166" t="s">
        <v>4404</v>
      </c>
      <c r="F684" s="233">
        <v>1</v>
      </c>
      <c r="G684" s="168" t="s">
        <v>4963</v>
      </c>
      <c r="I684" s="52">
        <f t="shared" si="79"/>
        <v>2</v>
      </c>
      <c r="J684" s="96">
        <f t="shared" si="80"/>
        <v>0</v>
      </c>
      <c r="K684" s="97">
        <f t="shared" si="78"/>
        <v>0</v>
      </c>
    </row>
    <row r="685" spans="1:11" ht="30" customHeight="1" x14ac:dyDescent="0.25">
      <c r="A685" s="338" t="s">
        <v>1348</v>
      </c>
      <c r="B685" s="260" t="s">
        <v>5085</v>
      </c>
      <c r="C685" s="310" t="s">
        <v>2702</v>
      </c>
      <c r="D685" s="142"/>
      <c r="E685" s="166" t="s">
        <v>4404</v>
      </c>
      <c r="F685" s="233">
        <v>1</v>
      </c>
      <c r="G685" s="168" t="s">
        <v>4963</v>
      </c>
      <c r="I685" s="52">
        <f t="shared" si="79"/>
        <v>2</v>
      </c>
      <c r="J685" s="96">
        <f t="shared" si="80"/>
        <v>0</v>
      </c>
      <c r="K685" s="97">
        <f t="shared" si="78"/>
        <v>0</v>
      </c>
    </row>
    <row r="686" spans="1:11" ht="30" customHeight="1" x14ac:dyDescent="0.25">
      <c r="A686" s="338" t="s">
        <v>1349</v>
      </c>
      <c r="B686" s="260" t="s">
        <v>5085</v>
      </c>
      <c r="C686" s="164" t="s">
        <v>4867</v>
      </c>
      <c r="D686" s="142"/>
      <c r="E686" s="166" t="s">
        <v>4404</v>
      </c>
      <c r="F686" s="233">
        <v>1</v>
      </c>
      <c r="G686" s="168" t="s">
        <v>4963</v>
      </c>
      <c r="I686" s="52">
        <f t="shared" si="79"/>
        <v>2</v>
      </c>
      <c r="J686" s="96">
        <f t="shared" si="80"/>
        <v>0</v>
      </c>
      <c r="K686" s="97">
        <f t="shared" si="78"/>
        <v>0</v>
      </c>
    </row>
    <row r="687" spans="1:11" ht="30" customHeight="1" x14ac:dyDescent="0.25">
      <c r="A687" s="338" t="s">
        <v>1350</v>
      </c>
      <c r="B687" s="260" t="s">
        <v>5085</v>
      </c>
      <c r="C687" s="164" t="s">
        <v>2703</v>
      </c>
      <c r="D687" s="142"/>
      <c r="E687" s="166" t="s">
        <v>4404</v>
      </c>
      <c r="F687" s="233">
        <v>1</v>
      </c>
      <c r="G687" s="168" t="s">
        <v>4963</v>
      </c>
      <c r="I687" s="52">
        <f t="shared" si="79"/>
        <v>2</v>
      </c>
      <c r="J687" s="96">
        <f t="shared" si="80"/>
        <v>0</v>
      </c>
      <c r="K687" s="97">
        <f t="shared" si="78"/>
        <v>0</v>
      </c>
    </row>
    <row r="688" spans="1:11" ht="30" customHeight="1" x14ac:dyDescent="0.25">
      <c r="A688" s="338" t="s">
        <v>1351</v>
      </c>
      <c r="B688" s="260" t="s">
        <v>5085</v>
      </c>
      <c r="C688" s="164" t="s">
        <v>4868</v>
      </c>
      <c r="D688" s="142"/>
      <c r="E688" s="166" t="s">
        <v>4404</v>
      </c>
      <c r="F688" s="233">
        <v>1</v>
      </c>
      <c r="G688" s="168" t="s">
        <v>4963</v>
      </c>
      <c r="I688" s="52">
        <f t="shared" si="79"/>
        <v>2</v>
      </c>
      <c r="J688" s="96">
        <f t="shared" si="80"/>
        <v>0</v>
      </c>
      <c r="K688" s="97">
        <f t="shared" si="78"/>
        <v>0</v>
      </c>
    </row>
    <row r="689" spans="1:11" ht="30" customHeight="1" x14ac:dyDescent="0.25">
      <c r="A689" s="338" t="s">
        <v>1409</v>
      </c>
      <c r="B689" s="260" t="s">
        <v>5085</v>
      </c>
      <c r="C689" s="164" t="s">
        <v>4869</v>
      </c>
      <c r="D689" s="142"/>
      <c r="E689" s="166" t="s">
        <v>4404</v>
      </c>
      <c r="F689" s="233">
        <v>1</v>
      </c>
      <c r="G689" s="168" t="s">
        <v>4963</v>
      </c>
      <c r="I689" s="52">
        <f t="shared" si="79"/>
        <v>2</v>
      </c>
      <c r="J689" s="96">
        <f t="shared" si="80"/>
        <v>0</v>
      </c>
      <c r="K689" s="97">
        <f t="shared" si="78"/>
        <v>0</v>
      </c>
    </row>
    <row r="690" spans="1:11" ht="30" customHeight="1" x14ac:dyDescent="0.25">
      <c r="A690" s="338" t="s">
        <v>1410</v>
      </c>
      <c r="B690" s="260" t="s">
        <v>5085</v>
      </c>
      <c r="C690" s="164" t="s">
        <v>3012</v>
      </c>
      <c r="D690" s="142"/>
      <c r="E690" s="166" t="s">
        <v>4404</v>
      </c>
      <c r="F690" s="233">
        <v>1</v>
      </c>
      <c r="G690" s="168" t="s">
        <v>4963</v>
      </c>
      <c r="I690" s="52">
        <f t="shared" si="79"/>
        <v>2</v>
      </c>
      <c r="J690" s="96">
        <f t="shared" si="80"/>
        <v>0</v>
      </c>
      <c r="K690" s="97">
        <f t="shared" si="78"/>
        <v>0</v>
      </c>
    </row>
    <row r="691" spans="1:11" ht="30" customHeight="1" x14ac:dyDescent="0.25">
      <c r="A691" s="338" t="s">
        <v>1411</v>
      </c>
      <c r="B691" s="260" t="s">
        <v>5085</v>
      </c>
      <c r="C691" s="164" t="s">
        <v>3013</v>
      </c>
      <c r="D691" s="299"/>
      <c r="E691" s="166" t="s">
        <v>4404</v>
      </c>
      <c r="F691" s="233">
        <v>1</v>
      </c>
      <c r="G691" s="168" t="s">
        <v>4963</v>
      </c>
      <c r="I691" s="52">
        <f t="shared" si="79"/>
        <v>2</v>
      </c>
      <c r="J691" s="96">
        <f t="shared" si="80"/>
        <v>0</v>
      </c>
      <c r="K691" s="97">
        <f t="shared" si="78"/>
        <v>0</v>
      </c>
    </row>
    <row r="692" spans="1:11" ht="45" customHeight="1" x14ac:dyDescent="0.25">
      <c r="A692" s="338" t="s">
        <v>1412</v>
      </c>
      <c r="B692" s="260" t="s">
        <v>5085</v>
      </c>
      <c r="C692" s="164" t="s">
        <v>4323</v>
      </c>
      <c r="D692" s="142"/>
      <c r="E692" s="166" t="s">
        <v>4404</v>
      </c>
      <c r="F692" s="233">
        <v>1</v>
      </c>
      <c r="G692" s="168" t="s">
        <v>4963</v>
      </c>
      <c r="I692" s="52">
        <f t="shared" si="79"/>
        <v>2</v>
      </c>
      <c r="J692" s="96">
        <f t="shared" si="80"/>
        <v>0</v>
      </c>
      <c r="K692" s="97">
        <f t="shared" si="78"/>
        <v>0</v>
      </c>
    </row>
    <row r="693" spans="1:11" ht="30" customHeight="1" x14ac:dyDescent="0.25">
      <c r="A693" s="338" t="s">
        <v>1413</v>
      </c>
      <c r="B693" s="260" t="s">
        <v>5085</v>
      </c>
      <c r="C693" s="310" t="s">
        <v>2397</v>
      </c>
      <c r="D693" s="142"/>
      <c r="E693" s="166" t="s">
        <v>4404</v>
      </c>
      <c r="F693" s="233">
        <v>1</v>
      </c>
      <c r="G693" s="168" t="s">
        <v>4963</v>
      </c>
      <c r="I693" s="52">
        <f t="shared" si="79"/>
        <v>2</v>
      </c>
      <c r="J693" s="96">
        <f t="shared" si="80"/>
        <v>0</v>
      </c>
      <c r="K693" s="97">
        <f t="shared" si="78"/>
        <v>0</v>
      </c>
    </row>
    <row r="694" spans="1:11" ht="30" customHeight="1" x14ac:dyDescent="0.25">
      <c r="A694" s="338" t="s">
        <v>1414</v>
      </c>
      <c r="B694" s="260" t="s">
        <v>5085</v>
      </c>
      <c r="C694" s="164" t="s">
        <v>2652</v>
      </c>
      <c r="D694" s="299"/>
      <c r="E694" s="166" t="s">
        <v>4404</v>
      </c>
      <c r="F694" s="233">
        <v>1</v>
      </c>
      <c r="G694" s="168" t="s">
        <v>4963</v>
      </c>
      <c r="I694" s="52">
        <f t="shared" si="79"/>
        <v>2</v>
      </c>
      <c r="J694" s="96">
        <f t="shared" si="80"/>
        <v>0</v>
      </c>
      <c r="K694" s="97">
        <f t="shared" si="78"/>
        <v>0</v>
      </c>
    </row>
    <row r="695" spans="1:11" ht="30" customHeight="1" x14ac:dyDescent="0.25">
      <c r="A695" s="338" t="s">
        <v>1415</v>
      </c>
      <c r="B695" s="260" t="s">
        <v>5085</v>
      </c>
      <c r="C695" s="164" t="s">
        <v>2653</v>
      </c>
      <c r="D695" s="299"/>
      <c r="E695" s="166" t="s">
        <v>4404</v>
      </c>
      <c r="F695" s="233">
        <v>1</v>
      </c>
      <c r="G695" s="168" t="s">
        <v>4963</v>
      </c>
      <c r="I695" s="52">
        <f t="shared" si="79"/>
        <v>2</v>
      </c>
      <c r="J695" s="96">
        <f t="shared" si="80"/>
        <v>0</v>
      </c>
      <c r="K695" s="97">
        <f t="shared" si="78"/>
        <v>0</v>
      </c>
    </row>
    <row r="696" spans="1:11" ht="30" customHeight="1" x14ac:dyDescent="0.25">
      <c r="A696" s="338" t="s">
        <v>1416</v>
      </c>
      <c r="B696" s="260" t="s">
        <v>5085</v>
      </c>
      <c r="C696" s="310" t="s">
        <v>591</v>
      </c>
      <c r="D696" s="299"/>
      <c r="E696" s="166" t="s">
        <v>4405</v>
      </c>
      <c r="F696" s="233">
        <v>1</v>
      </c>
      <c r="G696" s="168" t="s">
        <v>4963</v>
      </c>
      <c r="I696" s="52">
        <f t="shared" si="79"/>
        <v>2</v>
      </c>
      <c r="J696" s="96">
        <f t="shared" si="80"/>
        <v>0</v>
      </c>
      <c r="K696" s="97">
        <f t="shared" si="78"/>
        <v>0</v>
      </c>
    </row>
    <row r="697" spans="1:11" ht="30" customHeight="1" x14ac:dyDescent="0.25">
      <c r="A697" s="338" t="s">
        <v>1417</v>
      </c>
      <c r="B697" s="260" t="s">
        <v>5085</v>
      </c>
      <c r="C697" s="310" t="s">
        <v>2709</v>
      </c>
      <c r="D697" s="299"/>
      <c r="E697" s="166" t="s">
        <v>4405</v>
      </c>
      <c r="F697" s="233">
        <v>1</v>
      </c>
      <c r="G697" s="168" t="s">
        <v>4963</v>
      </c>
      <c r="I697" s="52">
        <f t="shared" si="79"/>
        <v>2</v>
      </c>
      <c r="J697" s="96">
        <f t="shared" si="80"/>
        <v>0</v>
      </c>
      <c r="K697" s="97">
        <f t="shared" si="78"/>
        <v>0</v>
      </c>
    </row>
    <row r="698" spans="1:11" ht="30" customHeight="1" x14ac:dyDescent="0.25">
      <c r="A698" s="338" t="s">
        <v>1418</v>
      </c>
      <c r="B698" s="260" t="s">
        <v>5085</v>
      </c>
      <c r="C698" s="310" t="s">
        <v>2710</v>
      </c>
      <c r="D698" s="299"/>
      <c r="E698" s="166" t="s">
        <v>4404</v>
      </c>
      <c r="F698" s="233">
        <v>1</v>
      </c>
      <c r="G698" s="168" t="s">
        <v>4963</v>
      </c>
      <c r="I698" s="52">
        <f t="shared" si="79"/>
        <v>2</v>
      </c>
      <c r="J698" s="96">
        <f t="shared" si="80"/>
        <v>0</v>
      </c>
      <c r="K698" s="97">
        <f t="shared" si="78"/>
        <v>0</v>
      </c>
    </row>
    <row r="699" spans="1:11" ht="30" customHeight="1" x14ac:dyDescent="0.25">
      <c r="A699" s="338" t="s">
        <v>1419</v>
      </c>
      <c r="B699" s="260" t="s">
        <v>5085</v>
      </c>
      <c r="C699" s="310" t="s">
        <v>4870</v>
      </c>
      <c r="D699" s="299"/>
      <c r="E699" s="166" t="s">
        <v>4405</v>
      </c>
      <c r="F699" s="233">
        <v>1</v>
      </c>
      <c r="G699" s="168" t="s">
        <v>4963</v>
      </c>
      <c r="I699" s="52">
        <f t="shared" si="79"/>
        <v>2</v>
      </c>
      <c r="J699" s="96">
        <f t="shared" si="80"/>
        <v>0</v>
      </c>
      <c r="K699" s="97">
        <f t="shared" si="78"/>
        <v>0</v>
      </c>
    </row>
    <row r="700" spans="1:11" ht="30" customHeight="1" x14ac:dyDescent="0.25">
      <c r="A700" s="338" t="s">
        <v>1420</v>
      </c>
      <c r="B700" s="260" t="s">
        <v>5085</v>
      </c>
      <c r="C700" s="310" t="s">
        <v>4871</v>
      </c>
      <c r="D700" s="299"/>
      <c r="E700" s="166" t="s">
        <v>4404</v>
      </c>
      <c r="F700" s="233">
        <v>1</v>
      </c>
      <c r="G700" s="168" t="s">
        <v>4963</v>
      </c>
      <c r="I700" s="52">
        <f t="shared" si="79"/>
        <v>2</v>
      </c>
      <c r="J700" s="96">
        <f t="shared" si="80"/>
        <v>0</v>
      </c>
      <c r="K700" s="97">
        <f t="shared" si="78"/>
        <v>0</v>
      </c>
    </row>
    <row r="701" spans="1:11" ht="30" customHeight="1" x14ac:dyDescent="0.25">
      <c r="A701" s="338" t="s">
        <v>1545</v>
      </c>
      <c r="B701" s="260" t="s">
        <v>5085</v>
      </c>
      <c r="C701" s="310" t="s">
        <v>2396</v>
      </c>
      <c r="D701" s="142"/>
      <c r="E701" s="166" t="s">
        <v>4404</v>
      </c>
      <c r="F701" s="233">
        <v>1</v>
      </c>
      <c r="G701" s="168" t="s">
        <v>4963</v>
      </c>
      <c r="I701" s="52">
        <f t="shared" si="79"/>
        <v>2</v>
      </c>
      <c r="J701" s="96">
        <f t="shared" si="80"/>
        <v>0</v>
      </c>
      <c r="K701" s="97">
        <f t="shared" si="78"/>
        <v>0</v>
      </c>
    </row>
    <row r="702" spans="1:11" ht="30" customHeight="1" x14ac:dyDescent="0.25">
      <c r="A702" s="338" t="s">
        <v>1546</v>
      </c>
      <c r="B702" s="260" t="s">
        <v>5085</v>
      </c>
      <c r="C702" s="310" t="s">
        <v>2706</v>
      </c>
      <c r="D702" s="325"/>
      <c r="E702" s="166" t="s">
        <v>4404</v>
      </c>
      <c r="F702" s="233">
        <v>1</v>
      </c>
      <c r="G702" s="168" t="s">
        <v>4963</v>
      </c>
      <c r="I702" s="52">
        <f t="shared" si="79"/>
        <v>2</v>
      </c>
      <c r="J702" s="96">
        <f t="shared" si="80"/>
        <v>0</v>
      </c>
      <c r="K702" s="97">
        <f t="shared" si="78"/>
        <v>0</v>
      </c>
    </row>
    <row r="703" spans="1:11" ht="30" customHeight="1" x14ac:dyDescent="0.25">
      <c r="A703" s="338" t="s">
        <v>1547</v>
      </c>
      <c r="B703" s="260" t="s">
        <v>5085</v>
      </c>
      <c r="C703" s="164" t="s">
        <v>2395</v>
      </c>
      <c r="D703" s="384"/>
      <c r="E703" s="166" t="s">
        <v>4404</v>
      </c>
      <c r="F703" s="233">
        <v>1</v>
      </c>
      <c r="G703" s="168" t="s">
        <v>4963</v>
      </c>
      <c r="I703" s="52">
        <f t="shared" si="79"/>
        <v>2</v>
      </c>
      <c r="J703" s="96">
        <f t="shared" si="80"/>
        <v>0</v>
      </c>
      <c r="K703" s="97">
        <f t="shared" si="78"/>
        <v>0</v>
      </c>
    </row>
    <row r="704" spans="1:11" ht="30" customHeight="1" x14ac:dyDescent="0.25">
      <c r="A704" s="338" t="s">
        <v>1548</v>
      </c>
      <c r="B704" s="260" t="s">
        <v>5085</v>
      </c>
      <c r="C704" s="324" t="s">
        <v>2757</v>
      </c>
      <c r="D704" s="491"/>
      <c r="E704" s="326" t="s">
        <v>4404</v>
      </c>
      <c r="F704" s="327">
        <v>1</v>
      </c>
      <c r="G704" s="482" t="s">
        <v>4963</v>
      </c>
      <c r="I704" s="52">
        <f t="shared" si="79"/>
        <v>2</v>
      </c>
      <c r="J704" s="96">
        <f t="shared" si="80"/>
        <v>0</v>
      </c>
      <c r="K704" s="97">
        <f t="shared" si="78"/>
        <v>0</v>
      </c>
    </row>
    <row r="705" spans="1:11" s="49" customFormat="1" x14ac:dyDescent="0.25">
      <c r="A705" s="196" t="s">
        <v>2428</v>
      </c>
      <c r="B705" s="192"/>
      <c r="C705" s="193"/>
      <c r="D705" s="188"/>
      <c r="E705" s="328"/>
      <c r="F705" s="194"/>
      <c r="G705" s="331"/>
      <c r="H705" s="27"/>
      <c r="I705" s="52"/>
      <c r="J705" s="96"/>
      <c r="K705" s="97"/>
    </row>
    <row r="706" spans="1:11" ht="30" customHeight="1" x14ac:dyDescent="0.25">
      <c r="A706" s="338" t="s">
        <v>1549</v>
      </c>
      <c r="B706" s="260" t="s">
        <v>5085</v>
      </c>
      <c r="C706" s="397" t="s">
        <v>2394</v>
      </c>
      <c r="D706" s="395"/>
      <c r="E706" s="261" t="s">
        <v>4404</v>
      </c>
      <c r="F706" s="262">
        <v>1</v>
      </c>
      <c r="G706" s="263" t="s">
        <v>4963</v>
      </c>
      <c r="I706" s="52">
        <f t="shared" ref="I706:I716" si="81">IF(NOT(ISBLANK($B706)),VLOOKUP($B706,specdata,2,FALSE),"")</f>
        <v>2</v>
      </c>
      <c r="J706" s="96">
        <f t="shared" ref="J706:J716" si="82">VLOOKUP(G706,AvailabilityData,2,FALSE)</f>
        <v>0</v>
      </c>
      <c r="K706" s="97">
        <f t="shared" si="78"/>
        <v>0</v>
      </c>
    </row>
    <row r="707" spans="1:11" ht="30" customHeight="1" x14ac:dyDescent="0.25">
      <c r="A707" s="338" t="s">
        <v>1550</v>
      </c>
      <c r="B707" s="260" t="s">
        <v>5085</v>
      </c>
      <c r="C707" s="359" t="s">
        <v>592</v>
      </c>
      <c r="D707" s="398"/>
      <c r="E707" s="166" t="s">
        <v>4404</v>
      </c>
      <c r="F707" s="233">
        <v>1</v>
      </c>
      <c r="G707" s="168" t="s">
        <v>4963</v>
      </c>
      <c r="I707" s="52">
        <f t="shared" si="81"/>
        <v>2</v>
      </c>
      <c r="J707" s="96">
        <f t="shared" si="82"/>
        <v>0</v>
      </c>
      <c r="K707" s="97">
        <f t="shared" si="78"/>
        <v>0</v>
      </c>
    </row>
    <row r="708" spans="1:11" ht="30" customHeight="1" x14ac:dyDescent="0.25">
      <c r="A708" s="338" t="s">
        <v>1551</v>
      </c>
      <c r="B708" s="260" t="s">
        <v>5085</v>
      </c>
      <c r="C708" s="359" t="s">
        <v>2498</v>
      </c>
      <c r="D708" s="398"/>
      <c r="E708" s="166" t="s">
        <v>4404</v>
      </c>
      <c r="F708" s="233">
        <v>1</v>
      </c>
      <c r="G708" s="168" t="s">
        <v>4963</v>
      </c>
      <c r="I708" s="52">
        <f t="shared" si="81"/>
        <v>2</v>
      </c>
      <c r="J708" s="96">
        <f t="shared" si="82"/>
        <v>0</v>
      </c>
      <c r="K708" s="97">
        <f t="shared" si="78"/>
        <v>0</v>
      </c>
    </row>
    <row r="709" spans="1:11" ht="30" customHeight="1" x14ac:dyDescent="0.25">
      <c r="A709" s="338" t="s">
        <v>1552</v>
      </c>
      <c r="B709" s="260" t="s">
        <v>5085</v>
      </c>
      <c r="C709" s="359" t="s">
        <v>2393</v>
      </c>
      <c r="D709" s="299"/>
      <c r="E709" s="166" t="s">
        <v>4404</v>
      </c>
      <c r="F709" s="233">
        <v>1</v>
      </c>
      <c r="G709" s="168" t="s">
        <v>4963</v>
      </c>
      <c r="I709" s="52">
        <f t="shared" si="81"/>
        <v>2</v>
      </c>
      <c r="J709" s="96">
        <f t="shared" si="82"/>
        <v>0</v>
      </c>
      <c r="K709" s="97">
        <f t="shared" si="78"/>
        <v>0</v>
      </c>
    </row>
    <row r="710" spans="1:11" ht="67.5" customHeight="1" x14ac:dyDescent="0.25">
      <c r="A710" s="338" t="s">
        <v>1553</v>
      </c>
      <c r="B710" s="260" t="s">
        <v>5085</v>
      </c>
      <c r="C710" s="359" t="s">
        <v>3080</v>
      </c>
      <c r="D710" s="142"/>
      <c r="E710" s="166" t="s">
        <v>4404</v>
      </c>
      <c r="F710" s="233">
        <v>1</v>
      </c>
      <c r="G710" s="168" t="s">
        <v>4963</v>
      </c>
      <c r="I710" s="52">
        <f t="shared" si="81"/>
        <v>2</v>
      </c>
      <c r="J710" s="96">
        <f t="shared" si="82"/>
        <v>0</v>
      </c>
      <c r="K710" s="97">
        <f t="shared" ref="K710:K773" si="83">I710*J710</f>
        <v>0</v>
      </c>
    </row>
    <row r="711" spans="1:11" ht="30" customHeight="1" x14ac:dyDescent="0.25">
      <c r="A711" s="338" t="s">
        <v>1554</v>
      </c>
      <c r="B711" s="260" t="s">
        <v>5085</v>
      </c>
      <c r="C711" s="359" t="s">
        <v>742</v>
      </c>
      <c r="D711" s="398"/>
      <c r="E711" s="166" t="s">
        <v>4404</v>
      </c>
      <c r="F711" s="233">
        <v>1</v>
      </c>
      <c r="G711" s="168" t="s">
        <v>4963</v>
      </c>
      <c r="I711" s="52">
        <f t="shared" si="81"/>
        <v>2</v>
      </c>
      <c r="J711" s="96">
        <f t="shared" si="82"/>
        <v>0</v>
      </c>
      <c r="K711" s="97">
        <f t="shared" si="83"/>
        <v>0</v>
      </c>
    </row>
    <row r="712" spans="1:11" ht="30" customHeight="1" x14ac:dyDescent="0.25">
      <c r="A712" s="338" t="s">
        <v>1555</v>
      </c>
      <c r="B712" s="260" t="s">
        <v>5085</v>
      </c>
      <c r="C712" s="169" t="s">
        <v>743</v>
      </c>
      <c r="D712" s="398"/>
      <c r="E712" s="166" t="s">
        <v>4404</v>
      </c>
      <c r="F712" s="233">
        <v>1</v>
      </c>
      <c r="G712" s="168" t="s">
        <v>4963</v>
      </c>
      <c r="I712" s="52">
        <f t="shared" si="81"/>
        <v>2</v>
      </c>
      <c r="J712" s="96">
        <f t="shared" si="82"/>
        <v>0</v>
      </c>
      <c r="K712" s="97">
        <f t="shared" si="83"/>
        <v>0</v>
      </c>
    </row>
    <row r="713" spans="1:11" ht="30" customHeight="1" x14ac:dyDescent="0.25">
      <c r="A713" s="338" t="s">
        <v>1556</v>
      </c>
      <c r="B713" s="260" t="s">
        <v>5085</v>
      </c>
      <c r="C713" s="359" t="s">
        <v>593</v>
      </c>
      <c r="D713" s="399"/>
      <c r="E713" s="166" t="s">
        <v>4404</v>
      </c>
      <c r="F713" s="233">
        <v>1</v>
      </c>
      <c r="G713" s="168" t="s">
        <v>4963</v>
      </c>
      <c r="I713" s="52">
        <f t="shared" si="81"/>
        <v>2</v>
      </c>
      <c r="J713" s="96">
        <f t="shared" si="82"/>
        <v>0</v>
      </c>
      <c r="K713" s="97">
        <f t="shared" si="83"/>
        <v>0</v>
      </c>
    </row>
    <row r="714" spans="1:11" ht="30" customHeight="1" x14ac:dyDescent="0.25">
      <c r="A714" s="338" t="s">
        <v>1557</v>
      </c>
      <c r="B714" s="260" t="s">
        <v>5085</v>
      </c>
      <c r="C714" s="359" t="s">
        <v>3081</v>
      </c>
      <c r="D714" s="313"/>
      <c r="E714" s="166" t="s">
        <v>4404</v>
      </c>
      <c r="F714" s="233">
        <v>1</v>
      </c>
      <c r="G714" s="168" t="s">
        <v>4963</v>
      </c>
      <c r="I714" s="52">
        <f t="shared" si="81"/>
        <v>2</v>
      </c>
      <c r="J714" s="96">
        <f t="shared" si="82"/>
        <v>0</v>
      </c>
      <c r="K714" s="97">
        <f t="shared" si="83"/>
        <v>0</v>
      </c>
    </row>
    <row r="715" spans="1:11" ht="30" customHeight="1" x14ac:dyDescent="0.25">
      <c r="A715" s="338" t="s">
        <v>1558</v>
      </c>
      <c r="B715" s="260" t="s">
        <v>5085</v>
      </c>
      <c r="C715" s="400" t="s">
        <v>4020</v>
      </c>
      <c r="D715" s="384"/>
      <c r="E715" s="166" t="s">
        <v>4404</v>
      </c>
      <c r="F715" s="233">
        <v>1</v>
      </c>
      <c r="G715" s="168" t="s">
        <v>4963</v>
      </c>
      <c r="I715" s="52">
        <f t="shared" si="81"/>
        <v>2</v>
      </c>
      <c r="J715" s="96">
        <f t="shared" si="82"/>
        <v>0</v>
      </c>
      <c r="K715" s="97">
        <f t="shared" si="83"/>
        <v>0</v>
      </c>
    </row>
    <row r="716" spans="1:11" ht="30" customHeight="1" x14ac:dyDescent="0.25">
      <c r="A716" s="338" t="s">
        <v>1559</v>
      </c>
      <c r="B716" s="260" t="s">
        <v>5085</v>
      </c>
      <c r="C716" s="208" t="s">
        <v>4872</v>
      </c>
      <c r="D716" s="368"/>
      <c r="E716" s="326" t="s">
        <v>4404</v>
      </c>
      <c r="F716" s="327">
        <v>1</v>
      </c>
      <c r="G716" s="482" t="s">
        <v>4963</v>
      </c>
      <c r="I716" s="52">
        <f t="shared" si="81"/>
        <v>2</v>
      </c>
      <c r="J716" s="96">
        <f t="shared" si="82"/>
        <v>0</v>
      </c>
      <c r="K716" s="97">
        <f t="shared" si="83"/>
        <v>0</v>
      </c>
    </row>
    <row r="717" spans="1:11" s="49" customFormat="1" x14ac:dyDescent="0.25">
      <c r="A717" s="196" t="s">
        <v>2430</v>
      </c>
      <c r="B717" s="192"/>
      <c r="C717" s="193"/>
      <c r="D717" s="188"/>
      <c r="E717" s="328"/>
      <c r="F717" s="194"/>
      <c r="G717" s="331"/>
      <c r="H717" s="27"/>
      <c r="I717" s="52"/>
      <c r="J717" s="96"/>
      <c r="K717" s="97"/>
    </row>
    <row r="718" spans="1:11" ht="30" customHeight="1" x14ac:dyDescent="0.25">
      <c r="A718" s="338" t="s">
        <v>1560</v>
      </c>
      <c r="B718" s="260" t="s">
        <v>5085</v>
      </c>
      <c r="C718" s="367" t="s">
        <v>3082</v>
      </c>
      <c r="D718" s="314"/>
      <c r="E718" s="261" t="s">
        <v>4404</v>
      </c>
      <c r="F718" s="262">
        <v>1</v>
      </c>
      <c r="G718" s="263" t="s">
        <v>4963</v>
      </c>
      <c r="I718" s="52">
        <f>IF(NOT(ISBLANK($B718)),VLOOKUP($B718,specdata,2,FALSE),"")</f>
        <v>2</v>
      </c>
      <c r="J718" s="96">
        <f>VLOOKUP(G718,AvailabilityData,2,FALSE)</f>
        <v>0</v>
      </c>
      <c r="K718" s="97">
        <f t="shared" si="83"/>
        <v>0</v>
      </c>
    </row>
    <row r="719" spans="1:11" ht="30" customHeight="1" x14ac:dyDescent="0.25">
      <c r="A719" s="338" t="s">
        <v>1561</v>
      </c>
      <c r="B719" s="260" t="s">
        <v>5085</v>
      </c>
      <c r="C719" s="310" t="s">
        <v>2391</v>
      </c>
      <c r="D719" s="142"/>
      <c r="E719" s="166" t="s">
        <v>4404</v>
      </c>
      <c r="F719" s="233">
        <v>1</v>
      </c>
      <c r="G719" s="168" t="s">
        <v>4963</v>
      </c>
      <c r="I719" s="52">
        <f>IF(NOT(ISBLANK($B719)),VLOOKUP($B719,specdata,2,FALSE),"")</f>
        <v>2</v>
      </c>
      <c r="J719" s="96">
        <f>VLOOKUP(G719,AvailabilityData,2,FALSE)</f>
        <v>0</v>
      </c>
      <c r="K719" s="97">
        <f t="shared" si="83"/>
        <v>0</v>
      </c>
    </row>
    <row r="720" spans="1:11" ht="30" customHeight="1" x14ac:dyDescent="0.25">
      <c r="A720" s="338" t="s">
        <v>1562</v>
      </c>
      <c r="B720" s="260" t="s">
        <v>5085</v>
      </c>
      <c r="C720" s="164" t="s">
        <v>2390</v>
      </c>
      <c r="D720" s="325"/>
      <c r="E720" s="166" t="s">
        <v>4404</v>
      </c>
      <c r="F720" s="233">
        <v>1</v>
      </c>
      <c r="G720" s="168" t="s">
        <v>4963</v>
      </c>
      <c r="I720" s="52">
        <f>IF(NOT(ISBLANK($B720)),VLOOKUP($B720,specdata,2,FALSE),"")</f>
        <v>2</v>
      </c>
      <c r="J720" s="96">
        <f>VLOOKUP(G720,AvailabilityData,2,FALSE)</f>
        <v>0</v>
      </c>
      <c r="K720" s="97">
        <f t="shared" si="83"/>
        <v>0</v>
      </c>
    </row>
    <row r="721" spans="1:11" ht="45" customHeight="1" x14ac:dyDescent="0.25">
      <c r="A721" s="338" t="s">
        <v>1563</v>
      </c>
      <c r="B721" s="260" t="s">
        <v>5085</v>
      </c>
      <c r="C721" s="244" t="s">
        <v>2758</v>
      </c>
      <c r="D721" s="384"/>
      <c r="E721" s="166" t="s">
        <v>4404</v>
      </c>
      <c r="F721" s="233">
        <v>1</v>
      </c>
      <c r="G721" s="168" t="s">
        <v>4963</v>
      </c>
      <c r="I721" s="52">
        <f>IF(NOT(ISBLANK($B721)),VLOOKUP($B721,specdata,2,FALSE),"")</f>
        <v>2</v>
      </c>
      <c r="J721" s="96">
        <f>VLOOKUP(G721,AvailabilityData,2,FALSE)</f>
        <v>0</v>
      </c>
      <c r="K721" s="97">
        <f t="shared" si="83"/>
        <v>0</v>
      </c>
    </row>
    <row r="722" spans="1:11" ht="30" customHeight="1" x14ac:dyDescent="0.25">
      <c r="A722" s="338" t="s">
        <v>1564</v>
      </c>
      <c r="B722" s="260" t="s">
        <v>5085</v>
      </c>
      <c r="C722" s="324" t="s">
        <v>596</v>
      </c>
      <c r="D722" s="358"/>
      <c r="E722" s="326" t="s">
        <v>4404</v>
      </c>
      <c r="F722" s="327">
        <v>1</v>
      </c>
      <c r="G722" s="482" t="s">
        <v>4963</v>
      </c>
      <c r="I722" s="52">
        <f>IF(NOT(ISBLANK($B722)),VLOOKUP($B722,specdata,2,FALSE),"")</f>
        <v>2</v>
      </c>
      <c r="J722" s="96">
        <f>VLOOKUP(G722,AvailabilityData,2,FALSE)</f>
        <v>0</v>
      </c>
      <c r="K722" s="97">
        <f t="shared" si="83"/>
        <v>0</v>
      </c>
    </row>
    <row r="723" spans="1:11" s="49" customFormat="1" x14ac:dyDescent="0.25">
      <c r="A723" s="196" t="s">
        <v>2431</v>
      </c>
      <c r="B723" s="192"/>
      <c r="C723" s="193"/>
      <c r="D723" s="188"/>
      <c r="E723" s="328"/>
      <c r="F723" s="194"/>
      <c r="G723" s="331"/>
      <c r="H723" s="27"/>
      <c r="I723" s="52"/>
      <c r="J723" s="96"/>
      <c r="K723" s="97"/>
    </row>
    <row r="724" spans="1:11" ht="30" customHeight="1" x14ac:dyDescent="0.25">
      <c r="A724" s="338" t="s">
        <v>1565</v>
      </c>
      <c r="B724" s="260" t="s">
        <v>5085</v>
      </c>
      <c r="C724" s="287" t="s">
        <v>597</v>
      </c>
      <c r="D724" s="314"/>
      <c r="E724" s="261" t="s">
        <v>4404</v>
      </c>
      <c r="F724" s="262">
        <v>1</v>
      </c>
      <c r="G724" s="263" t="s">
        <v>4963</v>
      </c>
      <c r="I724" s="52">
        <f t="shared" ref="I724:I729" si="84">IF(NOT(ISBLANK($B724)),VLOOKUP($B724,specdata,2,FALSE),"")</f>
        <v>2</v>
      </c>
      <c r="J724" s="96">
        <f t="shared" ref="J724:J729" si="85">VLOOKUP(G724,AvailabilityData,2,FALSE)</f>
        <v>0</v>
      </c>
      <c r="K724" s="97">
        <f t="shared" si="83"/>
        <v>0</v>
      </c>
    </row>
    <row r="725" spans="1:11" ht="30" customHeight="1" x14ac:dyDescent="0.25">
      <c r="A725" s="338" t="s">
        <v>1566</v>
      </c>
      <c r="B725" s="260" t="s">
        <v>5085</v>
      </c>
      <c r="C725" s="310" t="s">
        <v>2389</v>
      </c>
      <c r="D725" s="142"/>
      <c r="E725" s="166" t="s">
        <v>4404</v>
      </c>
      <c r="F725" s="233">
        <v>1</v>
      </c>
      <c r="G725" s="168" t="s">
        <v>4963</v>
      </c>
      <c r="I725" s="52">
        <f t="shared" si="84"/>
        <v>2</v>
      </c>
      <c r="J725" s="96">
        <f t="shared" si="85"/>
        <v>0</v>
      </c>
      <c r="K725" s="97">
        <f t="shared" si="83"/>
        <v>0</v>
      </c>
    </row>
    <row r="726" spans="1:11" ht="30" customHeight="1" x14ac:dyDescent="0.25">
      <c r="A726" s="338" t="s">
        <v>1567</v>
      </c>
      <c r="B726" s="260" t="s">
        <v>5085</v>
      </c>
      <c r="C726" s="164" t="s">
        <v>598</v>
      </c>
      <c r="D726" s="142"/>
      <c r="E726" s="166" t="s">
        <v>4404</v>
      </c>
      <c r="F726" s="233">
        <v>1</v>
      </c>
      <c r="G726" s="168" t="s">
        <v>4963</v>
      </c>
      <c r="I726" s="52">
        <f t="shared" si="84"/>
        <v>2</v>
      </c>
      <c r="J726" s="96">
        <f t="shared" si="85"/>
        <v>0</v>
      </c>
      <c r="K726" s="97">
        <f t="shared" si="83"/>
        <v>0</v>
      </c>
    </row>
    <row r="727" spans="1:11" ht="30" customHeight="1" x14ac:dyDescent="0.25">
      <c r="A727" s="338" t="s">
        <v>1568</v>
      </c>
      <c r="B727" s="163" t="s">
        <v>3041</v>
      </c>
      <c r="C727" s="169" t="s">
        <v>2474</v>
      </c>
      <c r="D727" s="325"/>
      <c r="E727" s="166" t="s">
        <v>4405</v>
      </c>
      <c r="F727" s="233">
        <v>1</v>
      </c>
      <c r="G727" s="168" t="s">
        <v>4963</v>
      </c>
      <c r="I727" s="52">
        <f t="shared" si="84"/>
        <v>1</v>
      </c>
      <c r="J727" s="96">
        <f t="shared" si="85"/>
        <v>0</v>
      </c>
      <c r="K727" s="97">
        <f t="shared" si="83"/>
        <v>0</v>
      </c>
    </row>
    <row r="728" spans="1:11" ht="45" customHeight="1" x14ac:dyDescent="0.25">
      <c r="A728" s="338" t="s">
        <v>1569</v>
      </c>
      <c r="B728" s="163" t="s">
        <v>5085</v>
      </c>
      <c r="C728" s="164" t="s">
        <v>599</v>
      </c>
      <c r="D728" s="370"/>
      <c r="E728" s="166" t="s">
        <v>4404</v>
      </c>
      <c r="F728" s="233">
        <v>1</v>
      </c>
      <c r="G728" s="168" t="s">
        <v>4963</v>
      </c>
      <c r="I728" s="52">
        <f t="shared" si="84"/>
        <v>2</v>
      </c>
      <c r="J728" s="96">
        <f t="shared" si="85"/>
        <v>0</v>
      </c>
      <c r="K728" s="97">
        <f t="shared" si="83"/>
        <v>0</v>
      </c>
    </row>
    <row r="729" spans="1:11" ht="30" customHeight="1" x14ac:dyDescent="0.25">
      <c r="A729" s="338" t="s">
        <v>1570</v>
      </c>
      <c r="B729" s="163" t="s">
        <v>5085</v>
      </c>
      <c r="C729" s="324" t="s">
        <v>2388</v>
      </c>
      <c r="D729" s="358"/>
      <c r="E729" s="326" t="s">
        <v>4404</v>
      </c>
      <c r="F729" s="327">
        <v>1</v>
      </c>
      <c r="G729" s="482" t="s">
        <v>4963</v>
      </c>
      <c r="I729" s="52">
        <f t="shared" si="84"/>
        <v>2</v>
      </c>
      <c r="J729" s="96">
        <f t="shared" si="85"/>
        <v>0</v>
      </c>
      <c r="K729" s="97">
        <f t="shared" si="83"/>
        <v>0</v>
      </c>
    </row>
    <row r="730" spans="1:11" s="29" customFormat="1" ht="25.5" x14ac:dyDescent="0.25">
      <c r="A730" s="191"/>
      <c r="B730" s="192"/>
      <c r="C730" s="235" t="s">
        <v>600</v>
      </c>
      <c r="D730" s="188"/>
      <c r="E730" s="328"/>
      <c r="F730" s="194"/>
      <c r="G730" s="331"/>
      <c r="H730" s="27"/>
      <c r="I730" s="52"/>
      <c r="J730" s="96"/>
      <c r="K730" s="97"/>
    </row>
    <row r="731" spans="1:11" ht="30" customHeight="1" x14ac:dyDescent="0.25">
      <c r="A731" s="338" t="s">
        <v>1571</v>
      </c>
      <c r="B731" s="260" t="s">
        <v>5085</v>
      </c>
      <c r="C731" s="223" t="s">
        <v>5033</v>
      </c>
      <c r="D731" s="314"/>
      <c r="E731" s="261" t="s">
        <v>4404</v>
      </c>
      <c r="F731" s="262">
        <v>1</v>
      </c>
      <c r="G731" s="263" t="s">
        <v>4963</v>
      </c>
      <c r="I731" s="52">
        <f t="shared" ref="I731:I740" si="86">IF(NOT(ISBLANK($B731)),VLOOKUP($B731,specdata,2,FALSE),"")</f>
        <v>2</v>
      </c>
      <c r="J731" s="96">
        <f t="shared" ref="J731:J740" si="87">VLOOKUP(G731,AvailabilityData,2,FALSE)</f>
        <v>0</v>
      </c>
      <c r="K731" s="97">
        <f t="shared" si="83"/>
        <v>0</v>
      </c>
    </row>
    <row r="732" spans="1:11" ht="45" customHeight="1" x14ac:dyDescent="0.25">
      <c r="A732" s="338" t="s">
        <v>1572</v>
      </c>
      <c r="B732" s="260" t="s">
        <v>5085</v>
      </c>
      <c r="C732" s="183" t="s">
        <v>5032</v>
      </c>
      <c r="D732" s="142"/>
      <c r="E732" s="166" t="s">
        <v>4404</v>
      </c>
      <c r="F732" s="233">
        <v>1</v>
      </c>
      <c r="G732" s="168" t="s">
        <v>4963</v>
      </c>
      <c r="I732" s="52">
        <f t="shared" si="86"/>
        <v>2</v>
      </c>
      <c r="J732" s="96">
        <f t="shared" si="87"/>
        <v>0</v>
      </c>
      <c r="K732" s="97">
        <f t="shared" si="83"/>
        <v>0</v>
      </c>
    </row>
    <row r="733" spans="1:11" ht="38.25" x14ac:dyDescent="0.25">
      <c r="A733" s="338" t="s">
        <v>1573</v>
      </c>
      <c r="B733" s="260" t="s">
        <v>5085</v>
      </c>
      <c r="C733" s="169" t="s">
        <v>2800</v>
      </c>
      <c r="D733" s="142"/>
      <c r="E733" s="166" t="s">
        <v>4404</v>
      </c>
      <c r="F733" s="233">
        <v>1</v>
      </c>
      <c r="G733" s="168" t="s">
        <v>4963</v>
      </c>
      <c r="I733" s="52">
        <f t="shared" si="86"/>
        <v>2</v>
      </c>
      <c r="J733" s="96">
        <f t="shared" si="87"/>
        <v>0</v>
      </c>
      <c r="K733" s="97">
        <f t="shared" si="83"/>
        <v>0</v>
      </c>
    </row>
    <row r="734" spans="1:11" ht="45" customHeight="1" x14ac:dyDescent="0.25">
      <c r="A734" s="338" t="s">
        <v>1574</v>
      </c>
      <c r="B734" s="163" t="s">
        <v>5085</v>
      </c>
      <c r="C734" s="169" t="s">
        <v>2799</v>
      </c>
      <c r="D734" s="142"/>
      <c r="E734" s="166" t="s">
        <v>4405</v>
      </c>
      <c r="F734" s="233">
        <v>1</v>
      </c>
      <c r="G734" s="168" t="s">
        <v>4963</v>
      </c>
      <c r="I734" s="52">
        <f t="shared" si="86"/>
        <v>2</v>
      </c>
      <c r="J734" s="96">
        <f t="shared" si="87"/>
        <v>0</v>
      </c>
      <c r="K734" s="97">
        <f t="shared" si="83"/>
        <v>0</v>
      </c>
    </row>
    <row r="735" spans="1:11" ht="45" customHeight="1" x14ac:dyDescent="0.25">
      <c r="A735" s="338" t="s">
        <v>1575</v>
      </c>
      <c r="B735" s="163" t="s">
        <v>5085</v>
      </c>
      <c r="C735" s="169" t="s">
        <v>4188</v>
      </c>
      <c r="D735" s="142"/>
      <c r="E735" s="166" t="s">
        <v>4405</v>
      </c>
      <c r="F735" s="233">
        <v>1</v>
      </c>
      <c r="G735" s="168" t="s">
        <v>4963</v>
      </c>
      <c r="I735" s="52">
        <f t="shared" si="86"/>
        <v>2</v>
      </c>
      <c r="J735" s="96">
        <f t="shared" si="87"/>
        <v>0</v>
      </c>
      <c r="K735" s="97">
        <f t="shared" si="83"/>
        <v>0</v>
      </c>
    </row>
    <row r="736" spans="1:11" ht="30" customHeight="1" x14ac:dyDescent="0.25">
      <c r="A736" s="338" t="s">
        <v>1576</v>
      </c>
      <c r="B736" s="163" t="s">
        <v>5085</v>
      </c>
      <c r="C736" s="169" t="s">
        <v>601</v>
      </c>
      <c r="D736" s="142"/>
      <c r="E736" s="166" t="s">
        <v>4404</v>
      </c>
      <c r="F736" s="233">
        <v>1</v>
      </c>
      <c r="G736" s="168" t="s">
        <v>4963</v>
      </c>
      <c r="I736" s="52">
        <f t="shared" si="86"/>
        <v>2</v>
      </c>
      <c r="J736" s="96">
        <f t="shared" si="87"/>
        <v>0</v>
      </c>
      <c r="K736" s="97">
        <f t="shared" si="83"/>
        <v>0</v>
      </c>
    </row>
    <row r="737" spans="1:11" ht="30" customHeight="1" x14ac:dyDescent="0.25">
      <c r="A737" s="338" t="s">
        <v>1577</v>
      </c>
      <c r="B737" s="163" t="s">
        <v>5085</v>
      </c>
      <c r="C737" s="169" t="s">
        <v>602</v>
      </c>
      <c r="D737" s="313"/>
      <c r="E737" s="166" t="s">
        <v>4404</v>
      </c>
      <c r="F737" s="233">
        <v>1</v>
      </c>
      <c r="G737" s="168" t="s">
        <v>4963</v>
      </c>
      <c r="I737" s="52">
        <f t="shared" si="86"/>
        <v>2</v>
      </c>
      <c r="J737" s="96">
        <f t="shared" si="87"/>
        <v>0</v>
      </c>
      <c r="K737" s="97">
        <f t="shared" si="83"/>
        <v>0</v>
      </c>
    </row>
    <row r="738" spans="1:11" ht="30" customHeight="1" x14ac:dyDescent="0.25">
      <c r="A738" s="338" t="s">
        <v>1578</v>
      </c>
      <c r="B738" s="163" t="s">
        <v>5085</v>
      </c>
      <c r="C738" s="169" t="s">
        <v>603</v>
      </c>
      <c r="D738" s="142"/>
      <c r="E738" s="166" t="s">
        <v>4404</v>
      </c>
      <c r="F738" s="233">
        <v>1</v>
      </c>
      <c r="G738" s="168" t="s">
        <v>4963</v>
      </c>
      <c r="I738" s="52">
        <f t="shared" si="86"/>
        <v>2</v>
      </c>
      <c r="J738" s="96">
        <f t="shared" si="87"/>
        <v>0</v>
      </c>
      <c r="K738" s="97">
        <f t="shared" si="83"/>
        <v>0</v>
      </c>
    </row>
    <row r="739" spans="1:11" ht="30" customHeight="1" x14ac:dyDescent="0.25">
      <c r="A739" s="338" t="s">
        <v>1579</v>
      </c>
      <c r="B739" s="163" t="s">
        <v>5085</v>
      </c>
      <c r="C739" s="244" t="s">
        <v>604</v>
      </c>
      <c r="D739" s="384"/>
      <c r="E739" s="166" t="s">
        <v>4404</v>
      </c>
      <c r="F739" s="327">
        <v>1</v>
      </c>
      <c r="G739" s="168" t="s">
        <v>4963</v>
      </c>
      <c r="I739" s="52">
        <f t="shared" si="86"/>
        <v>2</v>
      </c>
      <c r="J739" s="96">
        <f t="shared" si="87"/>
        <v>0</v>
      </c>
      <c r="K739" s="97">
        <f t="shared" si="83"/>
        <v>0</v>
      </c>
    </row>
    <row r="740" spans="1:11" ht="30" customHeight="1" x14ac:dyDescent="0.25">
      <c r="A740" s="338" t="s">
        <v>1580</v>
      </c>
      <c r="B740" s="163" t="s">
        <v>5085</v>
      </c>
      <c r="C740" s="164" t="s">
        <v>4393</v>
      </c>
      <c r="D740" s="314"/>
      <c r="E740" s="171" t="s">
        <v>4405</v>
      </c>
      <c r="F740" s="233">
        <v>1</v>
      </c>
      <c r="G740" s="168" t="s">
        <v>4963</v>
      </c>
      <c r="I740" s="52">
        <f t="shared" si="86"/>
        <v>2</v>
      </c>
      <c r="J740" s="96">
        <f t="shared" si="87"/>
        <v>0</v>
      </c>
      <c r="K740" s="97">
        <f t="shared" si="83"/>
        <v>0</v>
      </c>
    </row>
    <row r="741" spans="1:11" s="49" customFormat="1" x14ac:dyDescent="0.25">
      <c r="A741" s="196" t="s">
        <v>3449</v>
      </c>
      <c r="B741" s="192"/>
      <c r="C741" s="193"/>
      <c r="D741" s="493"/>
      <c r="E741" s="175"/>
      <c r="F741" s="194"/>
      <c r="G741" s="331"/>
      <c r="H741" s="27"/>
      <c r="I741" s="52"/>
      <c r="J741" s="96"/>
      <c r="K741" s="97"/>
    </row>
    <row r="742" spans="1:11" s="49" customFormat="1" ht="38.25" x14ac:dyDescent="0.25">
      <c r="A742" s="212" t="s">
        <v>1581</v>
      </c>
      <c r="B742" s="260" t="s">
        <v>5085</v>
      </c>
      <c r="C742" s="367" t="s">
        <v>3453</v>
      </c>
      <c r="D742" s="142"/>
      <c r="E742" s="166" t="s">
        <v>4404</v>
      </c>
      <c r="F742" s="262">
        <v>1</v>
      </c>
      <c r="G742" s="168" t="s">
        <v>4963</v>
      </c>
      <c r="H742" s="27"/>
      <c r="I742" s="52">
        <f>IF(NOT(ISBLANK($B742)),VLOOKUP($B742,specdata,2,FALSE),"")</f>
        <v>2</v>
      </c>
      <c r="J742" s="96">
        <f>VLOOKUP(G742,AvailabilityData,2,FALSE)</f>
        <v>0</v>
      </c>
      <c r="K742" s="97">
        <f t="shared" si="83"/>
        <v>0</v>
      </c>
    </row>
    <row r="743" spans="1:11" s="49" customFormat="1" ht="30" customHeight="1" x14ac:dyDescent="0.25">
      <c r="A743" s="212" t="s">
        <v>1582</v>
      </c>
      <c r="B743" s="260" t="s">
        <v>5085</v>
      </c>
      <c r="C743" s="169" t="s">
        <v>3450</v>
      </c>
      <c r="D743" s="384"/>
      <c r="E743" s="166" t="s">
        <v>4404</v>
      </c>
      <c r="F743" s="233">
        <v>1</v>
      </c>
      <c r="G743" s="168" t="s">
        <v>4963</v>
      </c>
      <c r="H743" s="27"/>
      <c r="I743" s="52">
        <f>IF(NOT(ISBLANK($B743)),VLOOKUP($B743,specdata,2,FALSE),"")</f>
        <v>2</v>
      </c>
      <c r="J743" s="96">
        <f>VLOOKUP(G743,AvailabilityData,2,FALSE)</f>
        <v>0</v>
      </c>
      <c r="K743" s="97">
        <f t="shared" si="83"/>
        <v>0</v>
      </c>
    </row>
    <row r="744" spans="1:11" s="49" customFormat="1" ht="30" customHeight="1" x14ac:dyDescent="0.25">
      <c r="A744" s="212" t="s">
        <v>1583</v>
      </c>
      <c r="B744" s="374" t="s">
        <v>5085</v>
      </c>
      <c r="C744" s="208" t="s">
        <v>3451</v>
      </c>
      <c r="D744" s="477"/>
      <c r="E744" s="326" t="s">
        <v>4404</v>
      </c>
      <c r="F744" s="327">
        <v>1</v>
      </c>
      <c r="G744" s="482" t="s">
        <v>4963</v>
      </c>
      <c r="H744" s="27"/>
      <c r="I744" s="52">
        <f>IF(NOT(ISBLANK($B744)),VLOOKUP($B744,specdata,2,FALSE),"")</f>
        <v>2</v>
      </c>
      <c r="J744" s="96">
        <f>VLOOKUP(G744,AvailabilityData,2,FALSE)</f>
        <v>0</v>
      </c>
      <c r="K744" s="97">
        <f t="shared" si="83"/>
        <v>0</v>
      </c>
    </row>
    <row r="745" spans="1:11" s="49" customFormat="1" ht="30" customHeight="1" x14ac:dyDescent="0.25">
      <c r="A745" s="196"/>
      <c r="B745" s="192"/>
      <c r="C745" s="235" t="s">
        <v>4021</v>
      </c>
      <c r="D745" s="174"/>
      <c r="E745" s="328"/>
      <c r="F745" s="194"/>
      <c r="G745" s="331"/>
      <c r="H745" s="27"/>
      <c r="I745" s="52"/>
      <c r="J745" s="96"/>
      <c r="K745" s="97"/>
    </row>
    <row r="746" spans="1:11" s="49" customFormat="1" ht="30" customHeight="1" x14ac:dyDescent="0.25">
      <c r="A746" s="338" t="s">
        <v>1584</v>
      </c>
      <c r="B746" s="260" t="s">
        <v>5085</v>
      </c>
      <c r="C746" s="223" t="s">
        <v>131</v>
      </c>
      <c r="D746" s="401"/>
      <c r="E746" s="261" t="s">
        <v>4404</v>
      </c>
      <c r="F746" s="262">
        <v>1</v>
      </c>
      <c r="G746" s="263" t="s">
        <v>4963</v>
      </c>
      <c r="H746" s="27"/>
      <c r="I746" s="52">
        <f t="shared" ref="I746:I752" si="88">IF(NOT(ISBLANK($B746)),VLOOKUP($B746,specdata,2,FALSE),"")</f>
        <v>2</v>
      </c>
      <c r="J746" s="96">
        <f t="shared" ref="J746:J752" si="89">VLOOKUP(G746,AvailabilityData,2,FALSE)</f>
        <v>0</v>
      </c>
      <c r="K746" s="97">
        <f t="shared" si="83"/>
        <v>0</v>
      </c>
    </row>
    <row r="747" spans="1:11" s="49" customFormat="1" ht="30" customHeight="1" x14ac:dyDescent="0.25">
      <c r="A747" s="338" t="s">
        <v>1585</v>
      </c>
      <c r="B747" s="260" t="s">
        <v>5085</v>
      </c>
      <c r="C747" s="183" t="s">
        <v>424</v>
      </c>
      <c r="D747" s="364"/>
      <c r="E747" s="166" t="s">
        <v>4404</v>
      </c>
      <c r="F747" s="233">
        <v>1</v>
      </c>
      <c r="G747" s="168" t="s">
        <v>4963</v>
      </c>
      <c r="H747" s="27"/>
      <c r="I747" s="52">
        <f t="shared" si="88"/>
        <v>2</v>
      </c>
      <c r="J747" s="96">
        <f t="shared" si="89"/>
        <v>0</v>
      </c>
      <c r="K747" s="97">
        <f t="shared" si="83"/>
        <v>0</v>
      </c>
    </row>
    <row r="748" spans="1:11" s="49" customFormat="1" ht="30" customHeight="1" x14ac:dyDescent="0.25">
      <c r="A748" s="338" t="s">
        <v>1586</v>
      </c>
      <c r="B748" s="260" t="s">
        <v>5085</v>
      </c>
      <c r="C748" s="183" t="s">
        <v>447</v>
      </c>
      <c r="D748" s="364"/>
      <c r="E748" s="166" t="s">
        <v>4405</v>
      </c>
      <c r="F748" s="233">
        <v>1</v>
      </c>
      <c r="G748" s="168" t="s">
        <v>4963</v>
      </c>
      <c r="H748" s="27"/>
      <c r="I748" s="52">
        <f t="shared" si="88"/>
        <v>2</v>
      </c>
      <c r="J748" s="96">
        <f t="shared" si="89"/>
        <v>0</v>
      </c>
      <c r="K748" s="97">
        <f t="shared" si="83"/>
        <v>0</v>
      </c>
    </row>
    <row r="749" spans="1:11" s="49" customFormat="1" ht="25.5" x14ac:dyDescent="0.25">
      <c r="A749" s="338" t="s">
        <v>1587</v>
      </c>
      <c r="B749" s="260" t="s">
        <v>5085</v>
      </c>
      <c r="C749" s="169" t="s">
        <v>3454</v>
      </c>
      <c r="D749" s="364"/>
      <c r="E749" s="166" t="s">
        <v>4404</v>
      </c>
      <c r="F749" s="233">
        <v>1</v>
      </c>
      <c r="G749" s="168" t="s">
        <v>4963</v>
      </c>
      <c r="H749" s="27"/>
      <c r="I749" s="52">
        <f t="shared" si="88"/>
        <v>2</v>
      </c>
      <c r="J749" s="96">
        <f t="shared" si="89"/>
        <v>0</v>
      </c>
      <c r="K749" s="97">
        <f t="shared" si="83"/>
        <v>0</v>
      </c>
    </row>
    <row r="750" spans="1:11" s="49" customFormat="1" ht="25.5" x14ac:dyDescent="0.25">
      <c r="A750" s="338" t="s">
        <v>1588</v>
      </c>
      <c r="B750" s="260" t="s">
        <v>5085</v>
      </c>
      <c r="C750" s="169" t="s">
        <v>3455</v>
      </c>
      <c r="D750" s="402"/>
      <c r="E750" s="166" t="s">
        <v>4404</v>
      </c>
      <c r="F750" s="233">
        <v>1</v>
      </c>
      <c r="G750" s="168" t="s">
        <v>4963</v>
      </c>
      <c r="H750" s="27"/>
      <c r="I750" s="52">
        <f t="shared" si="88"/>
        <v>2</v>
      </c>
      <c r="J750" s="96">
        <f t="shared" si="89"/>
        <v>0</v>
      </c>
      <c r="K750" s="97">
        <f t="shared" si="83"/>
        <v>0</v>
      </c>
    </row>
    <row r="751" spans="1:11" s="49" customFormat="1" ht="30" customHeight="1" x14ac:dyDescent="0.25">
      <c r="A751" s="338" t="s">
        <v>1589</v>
      </c>
      <c r="B751" s="260" t="s">
        <v>5085</v>
      </c>
      <c r="C751" s="169" t="s">
        <v>4939</v>
      </c>
      <c r="D751" s="384"/>
      <c r="E751" s="166" t="s">
        <v>4404</v>
      </c>
      <c r="F751" s="233">
        <v>1</v>
      </c>
      <c r="G751" s="168" t="s">
        <v>4963</v>
      </c>
      <c r="H751" s="27"/>
      <c r="I751" s="52">
        <f t="shared" si="88"/>
        <v>2</v>
      </c>
      <c r="J751" s="96">
        <f t="shared" si="89"/>
        <v>0</v>
      </c>
      <c r="K751" s="97">
        <f t="shared" si="83"/>
        <v>0</v>
      </c>
    </row>
    <row r="752" spans="1:11" s="49" customFormat="1" ht="25.5" x14ac:dyDescent="0.25">
      <c r="A752" s="338" t="s">
        <v>1590</v>
      </c>
      <c r="B752" s="260" t="s">
        <v>5085</v>
      </c>
      <c r="C752" s="208" t="s">
        <v>3452</v>
      </c>
      <c r="D752" s="494"/>
      <c r="E752" s="326" t="s">
        <v>4404</v>
      </c>
      <c r="F752" s="327">
        <v>1</v>
      </c>
      <c r="G752" s="482" t="s">
        <v>4963</v>
      </c>
      <c r="H752" s="27"/>
      <c r="I752" s="52">
        <f t="shared" si="88"/>
        <v>2</v>
      </c>
      <c r="J752" s="96">
        <f t="shared" si="89"/>
        <v>0</v>
      </c>
      <c r="K752" s="97">
        <f t="shared" si="83"/>
        <v>0</v>
      </c>
    </row>
    <row r="753" spans="1:11" s="49" customFormat="1" x14ac:dyDescent="0.25">
      <c r="A753" s="196" t="s">
        <v>2429</v>
      </c>
      <c r="B753" s="192"/>
      <c r="C753" s="193"/>
      <c r="D753" s="317"/>
      <c r="E753" s="328"/>
      <c r="F753" s="194"/>
      <c r="G753" s="331"/>
      <c r="H753" s="27"/>
      <c r="I753" s="52"/>
      <c r="J753" s="96"/>
      <c r="K753" s="97"/>
    </row>
    <row r="754" spans="1:11" ht="30" customHeight="1" x14ac:dyDescent="0.25">
      <c r="A754" s="338" t="s">
        <v>1591</v>
      </c>
      <c r="B754" s="260" t="s">
        <v>5085</v>
      </c>
      <c r="C754" s="495" t="s">
        <v>2392</v>
      </c>
      <c r="D754" s="496"/>
      <c r="E754" s="261" t="s">
        <v>4404</v>
      </c>
      <c r="F754" s="497">
        <v>1</v>
      </c>
      <c r="G754" s="263" t="s">
        <v>4963</v>
      </c>
      <c r="I754" s="52">
        <f t="shared" ref="I754:I770" si="90">IF(NOT(ISBLANK($B754)),VLOOKUP($B754,specdata,2,FALSE),"")</f>
        <v>2</v>
      </c>
      <c r="J754" s="96">
        <f t="shared" ref="J754:J770" si="91">VLOOKUP(G754,AvailabilityData,2,FALSE)</f>
        <v>0</v>
      </c>
      <c r="K754" s="97">
        <f t="shared" si="83"/>
        <v>0</v>
      </c>
    </row>
    <row r="755" spans="1:11" ht="43.5" customHeight="1" x14ac:dyDescent="0.25">
      <c r="A755" s="338" t="s">
        <v>1592</v>
      </c>
      <c r="B755" s="260" t="s">
        <v>5085</v>
      </c>
      <c r="C755" s="320" t="s">
        <v>3083</v>
      </c>
      <c r="D755" s="185"/>
      <c r="E755" s="166" t="s">
        <v>4404</v>
      </c>
      <c r="F755" s="243">
        <v>1</v>
      </c>
      <c r="G755" s="168" t="s">
        <v>4963</v>
      </c>
      <c r="I755" s="52">
        <f t="shared" si="90"/>
        <v>2</v>
      </c>
      <c r="J755" s="96">
        <f t="shared" si="91"/>
        <v>0</v>
      </c>
      <c r="K755" s="97">
        <f t="shared" si="83"/>
        <v>0</v>
      </c>
    </row>
    <row r="756" spans="1:11" ht="43.5" customHeight="1" x14ac:dyDescent="0.25">
      <c r="A756" s="338" t="s">
        <v>1593</v>
      </c>
      <c r="B756" s="260" t="s">
        <v>5085</v>
      </c>
      <c r="C756" s="320" t="s">
        <v>4271</v>
      </c>
      <c r="D756" s="403"/>
      <c r="E756" s="166" t="s">
        <v>4404</v>
      </c>
      <c r="F756" s="233">
        <v>1</v>
      </c>
      <c r="G756" s="168" t="s">
        <v>4963</v>
      </c>
      <c r="I756" s="52">
        <f t="shared" si="90"/>
        <v>2</v>
      </c>
      <c r="J756" s="96">
        <f t="shared" si="91"/>
        <v>0</v>
      </c>
      <c r="K756" s="97">
        <f t="shared" si="83"/>
        <v>0</v>
      </c>
    </row>
    <row r="757" spans="1:11" ht="43.5" customHeight="1" x14ac:dyDescent="0.25">
      <c r="A757" s="338" t="s">
        <v>1594</v>
      </c>
      <c r="B757" s="260" t="s">
        <v>5085</v>
      </c>
      <c r="C757" s="320" t="s">
        <v>4272</v>
      </c>
      <c r="D757" s="403"/>
      <c r="E757" s="166" t="s">
        <v>4404</v>
      </c>
      <c r="F757" s="233">
        <v>1</v>
      </c>
      <c r="G757" s="168" t="s">
        <v>4963</v>
      </c>
      <c r="I757" s="52">
        <f t="shared" si="90"/>
        <v>2</v>
      </c>
      <c r="J757" s="96">
        <f t="shared" si="91"/>
        <v>0</v>
      </c>
      <c r="K757" s="97">
        <f t="shared" si="83"/>
        <v>0</v>
      </c>
    </row>
    <row r="758" spans="1:11" ht="43.5" customHeight="1" x14ac:dyDescent="0.25">
      <c r="A758" s="338" t="s">
        <v>1595</v>
      </c>
      <c r="B758" s="260" t="s">
        <v>5085</v>
      </c>
      <c r="C758" s="320" t="s">
        <v>4940</v>
      </c>
      <c r="D758" s="185"/>
      <c r="E758" s="166" t="s">
        <v>4404</v>
      </c>
      <c r="F758" s="233">
        <v>1</v>
      </c>
      <c r="G758" s="168" t="s">
        <v>4963</v>
      </c>
      <c r="I758" s="52">
        <f t="shared" si="90"/>
        <v>2</v>
      </c>
      <c r="J758" s="96">
        <f t="shared" si="91"/>
        <v>0</v>
      </c>
      <c r="K758" s="97">
        <f t="shared" si="83"/>
        <v>0</v>
      </c>
    </row>
    <row r="759" spans="1:11" ht="43.5" customHeight="1" x14ac:dyDescent="0.25">
      <c r="A759" s="338" t="s">
        <v>1596</v>
      </c>
      <c r="B759" s="260" t="s">
        <v>5085</v>
      </c>
      <c r="C759" s="320" t="s">
        <v>4273</v>
      </c>
      <c r="D759" s="185"/>
      <c r="E759" s="166" t="s">
        <v>4404</v>
      </c>
      <c r="F759" s="233">
        <v>1</v>
      </c>
      <c r="G759" s="168" t="s">
        <v>4963</v>
      </c>
      <c r="I759" s="52">
        <f t="shared" si="90"/>
        <v>2</v>
      </c>
      <c r="J759" s="96">
        <f t="shared" si="91"/>
        <v>0</v>
      </c>
      <c r="K759" s="97">
        <f t="shared" si="83"/>
        <v>0</v>
      </c>
    </row>
    <row r="760" spans="1:11" ht="45" customHeight="1" x14ac:dyDescent="0.25">
      <c r="A760" s="338" t="s">
        <v>1597</v>
      </c>
      <c r="B760" s="260" t="s">
        <v>5085</v>
      </c>
      <c r="C760" s="320" t="s">
        <v>2801</v>
      </c>
      <c r="D760" s="355"/>
      <c r="E760" s="166" t="s">
        <v>4404</v>
      </c>
      <c r="F760" s="233">
        <v>1</v>
      </c>
      <c r="G760" s="168" t="s">
        <v>4963</v>
      </c>
      <c r="I760" s="52">
        <f t="shared" si="90"/>
        <v>2</v>
      </c>
      <c r="J760" s="96">
        <f t="shared" si="91"/>
        <v>0</v>
      </c>
      <c r="K760" s="97">
        <f t="shared" si="83"/>
        <v>0</v>
      </c>
    </row>
    <row r="761" spans="1:11" ht="45" customHeight="1" x14ac:dyDescent="0.25">
      <c r="A761" s="338" t="s">
        <v>1598</v>
      </c>
      <c r="B761" s="260" t="s">
        <v>5085</v>
      </c>
      <c r="C761" s="320" t="s">
        <v>594</v>
      </c>
      <c r="D761" s="355"/>
      <c r="E761" s="166" t="s">
        <v>4404</v>
      </c>
      <c r="F761" s="233">
        <v>1</v>
      </c>
      <c r="G761" s="168" t="s">
        <v>4963</v>
      </c>
      <c r="I761" s="52">
        <f t="shared" si="90"/>
        <v>2</v>
      </c>
      <c r="J761" s="96">
        <f t="shared" si="91"/>
        <v>0</v>
      </c>
      <c r="K761" s="97">
        <f t="shared" si="83"/>
        <v>0</v>
      </c>
    </row>
    <row r="762" spans="1:11" ht="43.5" customHeight="1" x14ac:dyDescent="0.25">
      <c r="A762" s="338" t="s">
        <v>1599</v>
      </c>
      <c r="B762" s="260" t="s">
        <v>5085</v>
      </c>
      <c r="C762" s="354" t="s">
        <v>595</v>
      </c>
      <c r="D762" s="355"/>
      <c r="E762" s="166" t="s">
        <v>4404</v>
      </c>
      <c r="F762" s="233">
        <v>1</v>
      </c>
      <c r="G762" s="168" t="s">
        <v>4963</v>
      </c>
      <c r="I762" s="52">
        <f t="shared" si="90"/>
        <v>2</v>
      </c>
      <c r="J762" s="96">
        <f t="shared" si="91"/>
        <v>0</v>
      </c>
      <c r="K762" s="97">
        <f t="shared" si="83"/>
        <v>0</v>
      </c>
    </row>
    <row r="763" spans="1:11" ht="44.25" customHeight="1" x14ac:dyDescent="0.25">
      <c r="A763" s="338" t="s">
        <v>1600</v>
      </c>
      <c r="B763" s="260" t="s">
        <v>5085</v>
      </c>
      <c r="C763" s="354" t="s">
        <v>2759</v>
      </c>
      <c r="D763" s="355"/>
      <c r="E763" s="166" t="s">
        <v>4404</v>
      </c>
      <c r="F763" s="233">
        <v>1</v>
      </c>
      <c r="G763" s="168" t="s">
        <v>4963</v>
      </c>
      <c r="I763" s="52">
        <f t="shared" si="90"/>
        <v>2</v>
      </c>
      <c r="J763" s="96">
        <f t="shared" si="91"/>
        <v>0</v>
      </c>
      <c r="K763" s="97">
        <f t="shared" si="83"/>
        <v>0</v>
      </c>
    </row>
    <row r="764" spans="1:11" ht="45" customHeight="1" x14ac:dyDescent="0.25">
      <c r="A764" s="338" t="s">
        <v>1601</v>
      </c>
      <c r="B764" s="260" t="s">
        <v>5085</v>
      </c>
      <c r="C764" s="354" t="s">
        <v>4836</v>
      </c>
      <c r="D764" s="355"/>
      <c r="E764" s="166" t="s">
        <v>4404</v>
      </c>
      <c r="F764" s="233">
        <v>1</v>
      </c>
      <c r="G764" s="168" t="s">
        <v>4963</v>
      </c>
      <c r="I764" s="52">
        <f t="shared" si="90"/>
        <v>2</v>
      </c>
      <c r="J764" s="96">
        <f t="shared" si="91"/>
        <v>0</v>
      </c>
      <c r="K764" s="97">
        <f t="shared" si="83"/>
        <v>0</v>
      </c>
    </row>
    <row r="765" spans="1:11" ht="30" customHeight="1" x14ac:dyDescent="0.25">
      <c r="A765" s="338" t="s">
        <v>1602</v>
      </c>
      <c r="B765" s="260" t="s">
        <v>5085</v>
      </c>
      <c r="C765" s="354" t="s">
        <v>4275</v>
      </c>
      <c r="D765" s="404"/>
      <c r="E765" s="166" t="s">
        <v>4404</v>
      </c>
      <c r="F765" s="233">
        <v>1</v>
      </c>
      <c r="G765" s="168" t="s">
        <v>4963</v>
      </c>
      <c r="I765" s="52">
        <f t="shared" si="90"/>
        <v>2</v>
      </c>
      <c r="J765" s="96">
        <f t="shared" si="91"/>
        <v>0</v>
      </c>
      <c r="K765" s="97">
        <f t="shared" si="83"/>
        <v>0</v>
      </c>
    </row>
    <row r="766" spans="1:11" ht="30" customHeight="1" x14ac:dyDescent="0.25">
      <c r="A766" s="338" t="s">
        <v>1603</v>
      </c>
      <c r="B766" s="260" t="s">
        <v>5085</v>
      </c>
      <c r="C766" s="354" t="s">
        <v>4274</v>
      </c>
      <c r="D766" s="405"/>
      <c r="E766" s="166" t="s">
        <v>4404</v>
      </c>
      <c r="F766" s="233">
        <v>1</v>
      </c>
      <c r="G766" s="168" t="s">
        <v>4963</v>
      </c>
      <c r="I766" s="52">
        <f t="shared" si="90"/>
        <v>2</v>
      </c>
      <c r="J766" s="96">
        <f t="shared" si="91"/>
        <v>0</v>
      </c>
      <c r="K766" s="97">
        <f t="shared" si="83"/>
        <v>0</v>
      </c>
    </row>
    <row r="767" spans="1:11" ht="30" customHeight="1" x14ac:dyDescent="0.25">
      <c r="A767" s="338" t="s">
        <v>1604</v>
      </c>
      <c r="B767" s="260" t="s">
        <v>5085</v>
      </c>
      <c r="C767" s="354" t="s">
        <v>2761</v>
      </c>
      <c r="D767" s="406"/>
      <c r="E767" s="166" t="s">
        <v>4405</v>
      </c>
      <c r="F767" s="233">
        <v>1</v>
      </c>
      <c r="G767" s="168" t="s">
        <v>4963</v>
      </c>
      <c r="I767" s="52">
        <f t="shared" si="90"/>
        <v>2</v>
      </c>
      <c r="J767" s="96">
        <f t="shared" si="91"/>
        <v>0</v>
      </c>
      <c r="K767" s="97">
        <f t="shared" si="83"/>
        <v>0</v>
      </c>
    </row>
    <row r="768" spans="1:11" ht="30" customHeight="1" x14ac:dyDescent="0.25">
      <c r="A768" s="338" t="s">
        <v>1605</v>
      </c>
      <c r="B768" s="260" t="s">
        <v>5085</v>
      </c>
      <c r="C768" s="407" t="s">
        <v>2760</v>
      </c>
      <c r="D768" s="408"/>
      <c r="E768" s="166" t="s">
        <v>4405</v>
      </c>
      <c r="F768" s="233">
        <v>1</v>
      </c>
      <c r="G768" s="168" t="s">
        <v>4963</v>
      </c>
      <c r="I768" s="52">
        <f t="shared" si="90"/>
        <v>2</v>
      </c>
      <c r="J768" s="96">
        <f t="shared" si="91"/>
        <v>0</v>
      </c>
      <c r="K768" s="97">
        <f t="shared" si="83"/>
        <v>0</v>
      </c>
    </row>
    <row r="769" spans="1:11" ht="41.25" customHeight="1" x14ac:dyDescent="0.25">
      <c r="A769" s="338" t="s">
        <v>1606</v>
      </c>
      <c r="B769" s="260" t="s">
        <v>5085</v>
      </c>
      <c r="C769" s="354" t="s">
        <v>3084</v>
      </c>
      <c r="D769" s="384"/>
      <c r="E769" s="166" t="s">
        <v>4405</v>
      </c>
      <c r="F769" s="233">
        <v>1</v>
      </c>
      <c r="G769" s="168" t="s">
        <v>4963</v>
      </c>
      <c r="I769" s="52">
        <f t="shared" si="90"/>
        <v>2</v>
      </c>
      <c r="J769" s="96">
        <f t="shared" si="91"/>
        <v>0</v>
      </c>
      <c r="K769" s="97">
        <f t="shared" si="83"/>
        <v>0</v>
      </c>
    </row>
    <row r="770" spans="1:11" ht="45" customHeight="1" x14ac:dyDescent="0.25">
      <c r="A770" s="338" t="s">
        <v>1607</v>
      </c>
      <c r="B770" s="260" t="s">
        <v>5085</v>
      </c>
      <c r="C770" s="409" t="s">
        <v>3193</v>
      </c>
      <c r="D770" s="314"/>
      <c r="E770" s="326" t="s">
        <v>4405</v>
      </c>
      <c r="F770" s="327">
        <v>1</v>
      </c>
      <c r="G770" s="168" t="s">
        <v>4963</v>
      </c>
      <c r="I770" s="52">
        <f t="shared" si="90"/>
        <v>2</v>
      </c>
      <c r="J770" s="96">
        <f t="shared" si="91"/>
        <v>0</v>
      </c>
      <c r="K770" s="97">
        <f t="shared" si="83"/>
        <v>0</v>
      </c>
    </row>
    <row r="771" spans="1:11" s="49" customFormat="1" x14ac:dyDescent="0.25">
      <c r="A771" s="196" t="s">
        <v>2426</v>
      </c>
      <c r="B771" s="192"/>
      <c r="C771" s="193"/>
      <c r="D771" s="380"/>
      <c r="E771" s="328"/>
      <c r="F771" s="194"/>
      <c r="G771" s="194"/>
      <c r="H771" s="27"/>
      <c r="I771" s="52"/>
      <c r="J771" s="96"/>
      <c r="K771" s="97"/>
    </row>
    <row r="772" spans="1:11" ht="30" customHeight="1" x14ac:dyDescent="0.25">
      <c r="A772" s="338" t="s">
        <v>1608</v>
      </c>
      <c r="B772" s="260" t="s">
        <v>5085</v>
      </c>
      <c r="C772" s="287" t="s">
        <v>4270</v>
      </c>
      <c r="D772" s="142"/>
      <c r="E772" s="171" t="s">
        <v>4404</v>
      </c>
      <c r="F772" s="233">
        <v>1</v>
      </c>
      <c r="G772" s="168" t="s">
        <v>4963</v>
      </c>
      <c r="I772" s="52">
        <f t="shared" ref="I772:I782" si="92">IF(NOT(ISBLANK($B772)),VLOOKUP($B772,specdata,2,FALSE),"")</f>
        <v>2</v>
      </c>
      <c r="J772" s="96">
        <f t="shared" ref="J772:J782" si="93">VLOOKUP(G772,AvailabilityData,2,FALSE)</f>
        <v>0</v>
      </c>
      <c r="K772" s="97">
        <f t="shared" si="83"/>
        <v>0</v>
      </c>
    </row>
    <row r="773" spans="1:11" ht="30" customHeight="1" x14ac:dyDescent="0.25">
      <c r="A773" s="338" t="s">
        <v>1609</v>
      </c>
      <c r="B773" s="260" t="s">
        <v>5085</v>
      </c>
      <c r="C773" s="287" t="s">
        <v>4321</v>
      </c>
      <c r="D773" s="142"/>
      <c r="E773" s="171" t="s">
        <v>4404</v>
      </c>
      <c r="F773" s="233">
        <v>1</v>
      </c>
      <c r="G773" s="168" t="s">
        <v>4963</v>
      </c>
      <c r="I773" s="52">
        <f t="shared" si="92"/>
        <v>2</v>
      </c>
      <c r="J773" s="96">
        <f t="shared" si="93"/>
        <v>0</v>
      </c>
      <c r="K773" s="97">
        <f t="shared" si="83"/>
        <v>0</v>
      </c>
    </row>
    <row r="774" spans="1:11" ht="30" customHeight="1" x14ac:dyDescent="0.25">
      <c r="A774" s="338" t="s">
        <v>1610</v>
      </c>
      <c r="B774" s="260" t="s">
        <v>5085</v>
      </c>
      <c r="C774" s="287" t="s">
        <v>4322</v>
      </c>
      <c r="D774" s="142"/>
      <c r="E774" s="171" t="s">
        <v>4404</v>
      </c>
      <c r="F774" s="233">
        <v>1</v>
      </c>
      <c r="G774" s="168" t="s">
        <v>4963</v>
      </c>
      <c r="I774" s="52">
        <f t="shared" si="92"/>
        <v>2</v>
      </c>
      <c r="J774" s="96">
        <f t="shared" si="93"/>
        <v>0</v>
      </c>
      <c r="K774" s="97">
        <f t="shared" ref="K774:K837" si="94">I774*J774</f>
        <v>0</v>
      </c>
    </row>
    <row r="775" spans="1:11" ht="45" customHeight="1" x14ac:dyDescent="0.25">
      <c r="A775" s="338" t="s">
        <v>1611</v>
      </c>
      <c r="B775" s="260" t="s">
        <v>5085</v>
      </c>
      <c r="C775" s="287" t="s">
        <v>4317</v>
      </c>
      <c r="D775" s="142"/>
      <c r="E775" s="171" t="s">
        <v>4404</v>
      </c>
      <c r="F775" s="233">
        <v>1</v>
      </c>
      <c r="G775" s="168" t="s">
        <v>4963</v>
      </c>
      <c r="I775" s="52">
        <f t="shared" si="92"/>
        <v>2</v>
      </c>
      <c r="J775" s="96">
        <f t="shared" si="93"/>
        <v>0</v>
      </c>
      <c r="K775" s="97">
        <f t="shared" si="94"/>
        <v>0</v>
      </c>
    </row>
    <row r="776" spans="1:11" ht="30" customHeight="1" x14ac:dyDescent="0.25">
      <c r="A776" s="338" t="s">
        <v>1612</v>
      </c>
      <c r="B776" s="260" t="s">
        <v>5085</v>
      </c>
      <c r="C776" s="164" t="s">
        <v>587</v>
      </c>
      <c r="D776" s="299"/>
      <c r="E776" s="171" t="s">
        <v>4404</v>
      </c>
      <c r="F776" s="233">
        <v>1</v>
      </c>
      <c r="G776" s="168" t="s">
        <v>4963</v>
      </c>
      <c r="I776" s="52">
        <f t="shared" si="92"/>
        <v>2</v>
      </c>
      <c r="J776" s="96">
        <f t="shared" si="93"/>
        <v>0</v>
      </c>
      <c r="K776" s="97">
        <f t="shared" si="94"/>
        <v>0</v>
      </c>
    </row>
    <row r="777" spans="1:11" ht="30" customHeight="1" x14ac:dyDescent="0.25">
      <c r="A777" s="338" t="s">
        <v>1613</v>
      </c>
      <c r="B777" s="260" t="s">
        <v>5085</v>
      </c>
      <c r="C777" s="164" t="s">
        <v>588</v>
      </c>
      <c r="D777" s="142"/>
      <c r="E777" s="171" t="s">
        <v>4404</v>
      </c>
      <c r="F777" s="233">
        <v>1</v>
      </c>
      <c r="G777" s="168" t="s">
        <v>4963</v>
      </c>
      <c r="I777" s="52">
        <f t="shared" si="92"/>
        <v>2</v>
      </c>
      <c r="J777" s="96">
        <f t="shared" si="93"/>
        <v>0</v>
      </c>
      <c r="K777" s="97">
        <f t="shared" si="94"/>
        <v>0</v>
      </c>
    </row>
    <row r="778" spans="1:11" ht="30" customHeight="1" x14ac:dyDescent="0.25">
      <c r="A778" s="338" t="s">
        <v>1629</v>
      </c>
      <c r="B778" s="260" t="s">
        <v>5085</v>
      </c>
      <c r="C778" s="310" t="s">
        <v>4320</v>
      </c>
      <c r="D778" s="299"/>
      <c r="E778" s="171" t="s">
        <v>4404</v>
      </c>
      <c r="F778" s="233">
        <v>1</v>
      </c>
      <c r="G778" s="168" t="s">
        <v>4963</v>
      </c>
      <c r="I778" s="52">
        <f t="shared" si="92"/>
        <v>2</v>
      </c>
      <c r="J778" s="96">
        <f t="shared" si="93"/>
        <v>0</v>
      </c>
      <c r="K778" s="97">
        <f t="shared" si="94"/>
        <v>0</v>
      </c>
    </row>
    <row r="779" spans="1:11" ht="30" customHeight="1" x14ac:dyDescent="0.25">
      <c r="A779" s="338" t="s">
        <v>1630</v>
      </c>
      <c r="B779" s="260" t="s">
        <v>5085</v>
      </c>
      <c r="C779" s="244" t="s">
        <v>2456</v>
      </c>
      <c r="D779" s="142"/>
      <c r="E779" s="171" t="s">
        <v>4404</v>
      </c>
      <c r="F779" s="233">
        <v>1</v>
      </c>
      <c r="G779" s="168" t="s">
        <v>4963</v>
      </c>
      <c r="I779" s="52">
        <f t="shared" si="92"/>
        <v>2</v>
      </c>
      <c r="J779" s="96">
        <f t="shared" si="93"/>
        <v>0</v>
      </c>
      <c r="K779" s="97">
        <f t="shared" si="94"/>
        <v>0</v>
      </c>
    </row>
    <row r="780" spans="1:11" ht="30" customHeight="1" x14ac:dyDescent="0.25">
      <c r="A780" s="338" t="s">
        <v>1631</v>
      </c>
      <c r="B780" s="260" t="s">
        <v>5085</v>
      </c>
      <c r="C780" s="310" t="s">
        <v>589</v>
      </c>
      <c r="D780" s="142"/>
      <c r="E780" s="171" t="s">
        <v>4404</v>
      </c>
      <c r="F780" s="233">
        <v>1</v>
      </c>
      <c r="G780" s="168" t="s">
        <v>4963</v>
      </c>
      <c r="I780" s="52">
        <f t="shared" si="92"/>
        <v>2</v>
      </c>
      <c r="J780" s="96">
        <f t="shared" si="93"/>
        <v>0</v>
      </c>
      <c r="K780" s="97">
        <f t="shared" si="94"/>
        <v>0</v>
      </c>
    </row>
    <row r="781" spans="1:11" ht="30" customHeight="1" x14ac:dyDescent="0.25">
      <c r="A781" s="338" t="s">
        <v>1632</v>
      </c>
      <c r="B781" s="260" t="s">
        <v>5085</v>
      </c>
      <c r="C781" s="164" t="s">
        <v>4318</v>
      </c>
      <c r="D781" s="142"/>
      <c r="E781" s="171" t="s">
        <v>4404</v>
      </c>
      <c r="F781" s="233">
        <v>1</v>
      </c>
      <c r="G781" s="168" t="s">
        <v>4963</v>
      </c>
      <c r="I781" s="52">
        <f t="shared" si="92"/>
        <v>2</v>
      </c>
      <c r="J781" s="96">
        <f t="shared" si="93"/>
        <v>0</v>
      </c>
      <c r="K781" s="97">
        <f t="shared" si="94"/>
        <v>0</v>
      </c>
    </row>
    <row r="782" spans="1:11" ht="30" customHeight="1" x14ac:dyDescent="0.25">
      <c r="A782" s="338" t="s">
        <v>1633</v>
      </c>
      <c r="B782" s="260" t="s">
        <v>5085</v>
      </c>
      <c r="C782" s="244" t="s">
        <v>4319</v>
      </c>
      <c r="D782" s="325"/>
      <c r="E782" s="378" t="s">
        <v>4404</v>
      </c>
      <c r="F782" s="327">
        <v>1</v>
      </c>
      <c r="G782" s="482" t="s">
        <v>4963</v>
      </c>
      <c r="I782" s="52">
        <f t="shared" si="92"/>
        <v>2</v>
      </c>
      <c r="J782" s="96">
        <f t="shared" si="93"/>
        <v>0</v>
      </c>
      <c r="K782" s="97">
        <f t="shared" si="94"/>
        <v>0</v>
      </c>
    </row>
    <row r="783" spans="1:11" s="29" customFormat="1" x14ac:dyDescent="0.25">
      <c r="A783" s="196" t="s">
        <v>2432</v>
      </c>
      <c r="B783" s="193"/>
      <c r="C783" s="187"/>
      <c r="D783" s="188"/>
      <c r="E783" s="328"/>
      <c r="F783" s="194"/>
      <c r="G783" s="331"/>
      <c r="H783" s="27"/>
      <c r="I783" s="52"/>
      <c r="J783" s="96"/>
      <c r="K783" s="97"/>
    </row>
    <row r="784" spans="1:11" ht="30" customHeight="1" x14ac:dyDescent="0.25">
      <c r="A784" s="338" t="s">
        <v>1634</v>
      </c>
      <c r="B784" s="260" t="s">
        <v>5085</v>
      </c>
      <c r="C784" s="396" t="s">
        <v>2802</v>
      </c>
      <c r="D784" s="395"/>
      <c r="E784" s="261" t="s">
        <v>4404</v>
      </c>
      <c r="F784" s="262">
        <v>1</v>
      </c>
      <c r="G784" s="263" t="s">
        <v>4963</v>
      </c>
      <c r="I784" s="52">
        <f t="shared" ref="I784:I796" si="95">IF(NOT(ISBLANK($B784)),VLOOKUP($B784,specdata,2,FALSE),"")</f>
        <v>2</v>
      </c>
      <c r="J784" s="96">
        <f t="shared" ref="J784:J796" si="96">VLOOKUP(G784,AvailabilityData,2,FALSE)</f>
        <v>0</v>
      </c>
      <c r="K784" s="97">
        <f t="shared" si="94"/>
        <v>0</v>
      </c>
    </row>
    <row r="785" spans="1:11" ht="30" customHeight="1" x14ac:dyDescent="0.25">
      <c r="A785" s="338" t="s">
        <v>2039</v>
      </c>
      <c r="B785" s="163" t="s">
        <v>5085</v>
      </c>
      <c r="C785" s="310" t="s">
        <v>2387</v>
      </c>
      <c r="D785" s="299"/>
      <c r="E785" s="166" t="s">
        <v>4404</v>
      </c>
      <c r="F785" s="233">
        <v>1</v>
      </c>
      <c r="G785" s="168" t="s">
        <v>4963</v>
      </c>
      <c r="I785" s="52">
        <f t="shared" si="95"/>
        <v>2</v>
      </c>
      <c r="J785" s="96">
        <f t="shared" si="96"/>
        <v>0</v>
      </c>
      <c r="K785" s="97">
        <f t="shared" si="94"/>
        <v>0</v>
      </c>
    </row>
    <row r="786" spans="1:11" ht="45" customHeight="1" x14ac:dyDescent="0.25">
      <c r="A786" s="338" t="s">
        <v>2040</v>
      </c>
      <c r="B786" s="163" t="s">
        <v>3041</v>
      </c>
      <c r="C786" s="310" t="s">
        <v>2386</v>
      </c>
      <c r="D786" s="299"/>
      <c r="E786" s="166" t="s">
        <v>4404</v>
      </c>
      <c r="F786" s="233">
        <v>1</v>
      </c>
      <c r="G786" s="168" t="s">
        <v>4963</v>
      </c>
      <c r="I786" s="52">
        <f t="shared" si="95"/>
        <v>1</v>
      </c>
      <c r="J786" s="96">
        <f t="shared" si="96"/>
        <v>0</v>
      </c>
      <c r="K786" s="97">
        <f t="shared" si="94"/>
        <v>0</v>
      </c>
    </row>
    <row r="787" spans="1:11" ht="30" customHeight="1" x14ac:dyDescent="0.25">
      <c r="A787" s="338" t="s">
        <v>2041</v>
      </c>
      <c r="B787" s="163" t="s">
        <v>5085</v>
      </c>
      <c r="C787" s="310" t="s">
        <v>2762</v>
      </c>
      <c r="D787" s="299"/>
      <c r="E787" s="166" t="s">
        <v>4404</v>
      </c>
      <c r="F787" s="233">
        <v>1</v>
      </c>
      <c r="G787" s="168" t="s">
        <v>4963</v>
      </c>
      <c r="I787" s="52">
        <f t="shared" si="95"/>
        <v>2</v>
      </c>
      <c r="J787" s="96">
        <f t="shared" si="96"/>
        <v>0</v>
      </c>
      <c r="K787" s="97">
        <f t="shared" si="94"/>
        <v>0</v>
      </c>
    </row>
    <row r="788" spans="1:11" ht="30" customHeight="1" x14ac:dyDescent="0.25">
      <c r="A788" s="338" t="s">
        <v>2042</v>
      </c>
      <c r="B788" s="163" t="s">
        <v>5085</v>
      </c>
      <c r="C788" s="310" t="s">
        <v>605</v>
      </c>
      <c r="D788" s="299"/>
      <c r="E788" s="166" t="s">
        <v>4404</v>
      </c>
      <c r="F788" s="233">
        <v>1</v>
      </c>
      <c r="G788" s="168" t="s">
        <v>4963</v>
      </c>
      <c r="I788" s="52">
        <f t="shared" si="95"/>
        <v>2</v>
      </c>
      <c r="J788" s="96">
        <f t="shared" si="96"/>
        <v>0</v>
      </c>
      <c r="K788" s="97">
        <f t="shared" si="94"/>
        <v>0</v>
      </c>
    </row>
    <row r="789" spans="1:11" ht="30" customHeight="1" x14ac:dyDescent="0.25">
      <c r="A789" s="338" t="s">
        <v>2043</v>
      </c>
      <c r="B789" s="163" t="s">
        <v>5085</v>
      </c>
      <c r="C789" s="310" t="s">
        <v>606</v>
      </c>
      <c r="D789" s="299"/>
      <c r="E789" s="166" t="s">
        <v>4404</v>
      </c>
      <c r="F789" s="233">
        <v>1</v>
      </c>
      <c r="G789" s="168" t="s">
        <v>4963</v>
      </c>
      <c r="I789" s="52">
        <f t="shared" si="95"/>
        <v>2</v>
      </c>
      <c r="J789" s="96">
        <f t="shared" si="96"/>
        <v>0</v>
      </c>
      <c r="K789" s="97">
        <f t="shared" si="94"/>
        <v>0</v>
      </c>
    </row>
    <row r="790" spans="1:11" ht="30" customHeight="1" x14ac:dyDescent="0.25">
      <c r="A790" s="338" t="s">
        <v>2044</v>
      </c>
      <c r="B790" s="163" t="s">
        <v>5085</v>
      </c>
      <c r="C790" s="310" t="s">
        <v>2763</v>
      </c>
      <c r="D790" s="299"/>
      <c r="E790" s="166" t="s">
        <v>4405</v>
      </c>
      <c r="F790" s="233">
        <v>1</v>
      </c>
      <c r="G790" s="168" t="s">
        <v>4963</v>
      </c>
      <c r="I790" s="52">
        <f t="shared" si="95"/>
        <v>2</v>
      </c>
      <c r="J790" s="96">
        <f t="shared" si="96"/>
        <v>0</v>
      </c>
      <c r="K790" s="97">
        <f t="shared" si="94"/>
        <v>0</v>
      </c>
    </row>
    <row r="791" spans="1:11" ht="30" customHeight="1" x14ac:dyDescent="0.25">
      <c r="A791" s="338" t="s">
        <v>2045</v>
      </c>
      <c r="B791" s="163" t="s">
        <v>5085</v>
      </c>
      <c r="C791" s="310" t="s">
        <v>2655</v>
      </c>
      <c r="D791" s="299"/>
      <c r="E791" s="166" t="s">
        <v>4404</v>
      </c>
      <c r="F791" s="233">
        <v>1</v>
      </c>
      <c r="G791" s="168" t="s">
        <v>4963</v>
      </c>
      <c r="I791" s="52">
        <f t="shared" si="95"/>
        <v>2</v>
      </c>
      <c r="J791" s="96">
        <f t="shared" si="96"/>
        <v>0</v>
      </c>
      <c r="K791" s="97">
        <f t="shared" si="94"/>
        <v>0</v>
      </c>
    </row>
    <row r="792" spans="1:11" ht="30" customHeight="1" x14ac:dyDescent="0.25">
      <c r="A792" s="338" t="s">
        <v>2046</v>
      </c>
      <c r="B792" s="163" t="s">
        <v>5085</v>
      </c>
      <c r="C792" s="310" t="s">
        <v>2656</v>
      </c>
      <c r="D792" s="299"/>
      <c r="E792" s="166" t="s">
        <v>4404</v>
      </c>
      <c r="F792" s="233">
        <v>1</v>
      </c>
      <c r="G792" s="168" t="s">
        <v>4963</v>
      </c>
      <c r="I792" s="52">
        <f t="shared" si="95"/>
        <v>2</v>
      </c>
      <c r="J792" s="96">
        <f t="shared" si="96"/>
        <v>0</v>
      </c>
      <c r="K792" s="97">
        <f t="shared" si="94"/>
        <v>0</v>
      </c>
    </row>
    <row r="793" spans="1:11" ht="30" customHeight="1" x14ac:dyDescent="0.25">
      <c r="A793" s="338" t="s">
        <v>2047</v>
      </c>
      <c r="B793" s="163" t="s">
        <v>5085</v>
      </c>
      <c r="C793" s="310" t="s">
        <v>2764</v>
      </c>
      <c r="D793" s="299"/>
      <c r="E793" s="171" t="s">
        <v>4404</v>
      </c>
      <c r="F793" s="327">
        <v>1</v>
      </c>
      <c r="G793" s="168" t="s">
        <v>4963</v>
      </c>
      <c r="I793" s="52">
        <f t="shared" si="95"/>
        <v>2</v>
      </c>
      <c r="J793" s="96">
        <f t="shared" si="96"/>
        <v>0</v>
      </c>
      <c r="K793" s="97">
        <f t="shared" si="94"/>
        <v>0</v>
      </c>
    </row>
    <row r="794" spans="1:11" ht="30" customHeight="1" x14ac:dyDescent="0.25">
      <c r="A794" s="338" t="s">
        <v>2048</v>
      </c>
      <c r="B794" s="163" t="s">
        <v>5085</v>
      </c>
      <c r="C794" s="310" t="s">
        <v>4350</v>
      </c>
      <c r="D794" s="299"/>
      <c r="E794" s="171" t="s">
        <v>4404</v>
      </c>
      <c r="F794" s="233">
        <v>1</v>
      </c>
      <c r="G794" s="168" t="s">
        <v>4963</v>
      </c>
      <c r="I794" s="52">
        <f t="shared" si="95"/>
        <v>2</v>
      </c>
      <c r="J794" s="96">
        <f t="shared" si="96"/>
        <v>0</v>
      </c>
      <c r="K794" s="97">
        <f t="shared" si="94"/>
        <v>0</v>
      </c>
    </row>
    <row r="795" spans="1:11" ht="30" customHeight="1" x14ac:dyDescent="0.25">
      <c r="A795" s="338" t="s">
        <v>2049</v>
      </c>
      <c r="B795" s="163" t="s">
        <v>5085</v>
      </c>
      <c r="C795" s="310" t="s">
        <v>4352</v>
      </c>
      <c r="D795" s="299"/>
      <c r="E795" s="171" t="s">
        <v>4404</v>
      </c>
      <c r="F795" s="233">
        <v>1</v>
      </c>
      <c r="G795" s="168" t="s">
        <v>4963</v>
      </c>
      <c r="I795" s="52">
        <f t="shared" si="95"/>
        <v>2</v>
      </c>
      <c r="J795" s="96">
        <f t="shared" si="96"/>
        <v>0</v>
      </c>
      <c r="K795" s="97">
        <f t="shared" si="94"/>
        <v>0</v>
      </c>
    </row>
    <row r="796" spans="1:11" ht="30" customHeight="1" x14ac:dyDescent="0.25">
      <c r="A796" s="338" t="s">
        <v>2050</v>
      </c>
      <c r="B796" s="163" t="s">
        <v>5085</v>
      </c>
      <c r="C796" s="324" t="s">
        <v>4351</v>
      </c>
      <c r="D796" s="325"/>
      <c r="E796" s="378" t="s">
        <v>4404</v>
      </c>
      <c r="F796" s="327">
        <v>1</v>
      </c>
      <c r="G796" s="482" t="s">
        <v>4963</v>
      </c>
      <c r="I796" s="52">
        <f t="shared" si="95"/>
        <v>2</v>
      </c>
      <c r="J796" s="96">
        <f t="shared" si="96"/>
        <v>0</v>
      </c>
      <c r="K796" s="97">
        <f t="shared" si="94"/>
        <v>0</v>
      </c>
    </row>
    <row r="797" spans="1:11" ht="15" customHeight="1" x14ac:dyDescent="0.25">
      <c r="A797" s="191"/>
      <c r="B797" s="192"/>
      <c r="C797" s="235" t="s">
        <v>4353</v>
      </c>
      <c r="D797" s="188"/>
      <c r="E797" s="328"/>
      <c r="F797" s="194"/>
      <c r="G797" s="331"/>
      <c r="I797" s="52"/>
      <c r="J797" s="96"/>
      <c r="K797" s="97"/>
    </row>
    <row r="798" spans="1:11" ht="30" customHeight="1" x14ac:dyDescent="0.25">
      <c r="A798" s="338" t="s">
        <v>2051</v>
      </c>
      <c r="B798" s="260" t="s">
        <v>3041</v>
      </c>
      <c r="C798" s="295" t="s">
        <v>4354</v>
      </c>
      <c r="D798" s="395"/>
      <c r="E798" s="470" t="s">
        <v>4404</v>
      </c>
      <c r="F798" s="262">
        <v>1</v>
      </c>
      <c r="G798" s="263" t="s">
        <v>4963</v>
      </c>
      <c r="I798" s="52">
        <f>IF(NOT(ISBLANK($B798)),VLOOKUP($B798,specdata,2,FALSE),"")</f>
        <v>1</v>
      </c>
      <c r="J798" s="96">
        <f>VLOOKUP(G798,AvailabilityData,2,FALSE)</f>
        <v>0</v>
      </c>
      <c r="K798" s="97">
        <f t="shared" si="94"/>
        <v>0</v>
      </c>
    </row>
    <row r="799" spans="1:11" ht="30" customHeight="1" x14ac:dyDescent="0.25">
      <c r="A799" s="338" t="s">
        <v>2052</v>
      </c>
      <c r="B799" s="163" t="s">
        <v>3041</v>
      </c>
      <c r="C799" s="297" t="s">
        <v>4355</v>
      </c>
      <c r="D799" s="299"/>
      <c r="E799" s="171" t="s">
        <v>4404</v>
      </c>
      <c r="F799" s="233">
        <v>1</v>
      </c>
      <c r="G799" s="168" t="s">
        <v>4963</v>
      </c>
      <c r="I799" s="52">
        <f>IF(NOT(ISBLANK($B799)),VLOOKUP($B799,specdata,2,FALSE),"")</f>
        <v>1</v>
      </c>
      <c r="J799" s="96">
        <f>VLOOKUP(G799,AvailabilityData,2,FALSE)</f>
        <v>0</v>
      </c>
      <c r="K799" s="97">
        <f t="shared" si="94"/>
        <v>0</v>
      </c>
    </row>
    <row r="800" spans="1:11" ht="30" customHeight="1" x14ac:dyDescent="0.25">
      <c r="A800" s="338" t="s">
        <v>2053</v>
      </c>
      <c r="B800" s="163" t="s">
        <v>3041</v>
      </c>
      <c r="C800" s="297" t="s">
        <v>4356</v>
      </c>
      <c r="D800" s="299"/>
      <c r="E800" s="171" t="s">
        <v>4404</v>
      </c>
      <c r="F800" s="233">
        <v>1</v>
      </c>
      <c r="G800" s="168" t="s">
        <v>4963</v>
      </c>
      <c r="I800" s="52">
        <f>IF(NOT(ISBLANK($B800)),VLOOKUP($B800,specdata,2,FALSE),"")</f>
        <v>1</v>
      </c>
      <c r="J800" s="96">
        <f>VLOOKUP(G800,AvailabilityData,2,FALSE)</f>
        <v>0</v>
      </c>
      <c r="K800" s="97">
        <f t="shared" si="94"/>
        <v>0</v>
      </c>
    </row>
    <row r="801" spans="1:11" ht="30" customHeight="1" x14ac:dyDescent="0.25">
      <c r="A801" s="338" t="s">
        <v>2054</v>
      </c>
      <c r="B801" s="308" t="s">
        <v>3041</v>
      </c>
      <c r="C801" s="411" t="s">
        <v>510</v>
      </c>
      <c r="D801" s="491"/>
      <c r="E801" s="378" t="s">
        <v>4404</v>
      </c>
      <c r="F801" s="327">
        <v>1</v>
      </c>
      <c r="G801" s="482" t="s">
        <v>4963</v>
      </c>
      <c r="I801" s="52">
        <f>IF(NOT(ISBLANK($B801)),VLOOKUP($B801,specdata,2,FALSE),"")</f>
        <v>1</v>
      </c>
      <c r="J801" s="96">
        <f>VLOOKUP(G801,AvailabilityData,2,FALSE)</f>
        <v>0</v>
      </c>
      <c r="K801" s="97">
        <f t="shared" si="94"/>
        <v>0</v>
      </c>
    </row>
    <row r="802" spans="1:11" ht="15" customHeight="1" x14ac:dyDescent="0.25">
      <c r="A802" s="196" t="s">
        <v>4167</v>
      </c>
      <c r="B802" s="350"/>
      <c r="C802" s="173"/>
      <c r="D802" s="174"/>
      <c r="E802" s="328"/>
      <c r="F802" s="410"/>
      <c r="G802" s="498"/>
      <c r="I802" s="52"/>
      <c r="J802" s="96"/>
      <c r="K802" s="97"/>
    </row>
    <row r="803" spans="1:11" ht="30" customHeight="1" x14ac:dyDescent="0.25">
      <c r="A803" s="338" t="s">
        <v>2055</v>
      </c>
      <c r="B803" s="260" t="s">
        <v>5085</v>
      </c>
      <c r="C803" s="396" t="s">
        <v>4168</v>
      </c>
      <c r="D803" s="395"/>
      <c r="E803" s="261" t="s">
        <v>4404</v>
      </c>
      <c r="F803" s="262">
        <v>1</v>
      </c>
      <c r="G803" s="263" t="s">
        <v>4963</v>
      </c>
      <c r="I803" s="52">
        <f t="shared" ref="I803:I827" si="97">IF(NOT(ISBLANK($B803)),VLOOKUP($B803,specdata,2,FALSE),"")</f>
        <v>2</v>
      </c>
      <c r="J803" s="96">
        <f t="shared" ref="J803:J827" si="98">VLOOKUP(G803,AvailabilityData,2,FALSE)</f>
        <v>0</v>
      </c>
      <c r="K803" s="97">
        <f t="shared" si="94"/>
        <v>0</v>
      </c>
    </row>
    <row r="804" spans="1:11" ht="30" customHeight="1" x14ac:dyDescent="0.25">
      <c r="A804" s="338" t="s">
        <v>2056</v>
      </c>
      <c r="B804" s="260" t="s">
        <v>5085</v>
      </c>
      <c r="C804" s="310" t="s">
        <v>4169</v>
      </c>
      <c r="D804" s="299"/>
      <c r="E804" s="166" t="s">
        <v>4404</v>
      </c>
      <c r="F804" s="233">
        <v>1</v>
      </c>
      <c r="G804" s="168" t="s">
        <v>4963</v>
      </c>
      <c r="I804" s="52">
        <f t="shared" si="97"/>
        <v>2</v>
      </c>
      <c r="J804" s="96">
        <f t="shared" si="98"/>
        <v>0</v>
      </c>
      <c r="K804" s="97">
        <f t="shared" si="94"/>
        <v>0</v>
      </c>
    </row>
    <row r="805" spans="1:11" ht="30" customHeight="1" x14ac:dyDescent="0.25">
      <c r="A805" s="338" t="s">
        <v>2057</v>
      </c>
      <c r="B805" s="260" t="s">
        <v>5085</v>
      </c>
      <c r="C805" s="310" t="s">
        <v>4175</v>
      </c>
      <c r="D805" s="299"/>
      <c r="E805" s="166" t="s">
        <v>4404</v>
      </c>
      <c r="F805" s="233">
        <v>1</v>
      </c>
      <c r="G805" s="168" t="s">
        <v>4963</v>
      </c>
      <c r="I805" s="52">
        <f t="shared" si="97"/>
        <v>2</v>
      </c>
      <c r="J805" s="96">
        <f t="shared" si="98"/>
        <v>0</v>
      </c>
      <c r="K805" s="97">
        <f t="shared" si="94"/>
        <v>0</v>
      </c>
    </row>
    <row r="806" spans="1:11" ht="30" customHeight="1" x14ac:dyDescent="0.25">
      <c r="A806" s="338" t="s">
        <v>2058</v>
      </c>
      <c r="B806" s="260" t="s">
        <v>5085</v>
      </c>
      <c r="C806" s="310" t="s">
        <v>4941</v>
      </c>
      <c r="D806" s="299"/>
      <c r="E806" s="166" t="s">
        <v>4404</v>
      </c>
      <c r="F806" s="233">
        <v>1</v>
      </c>
      <c r="G806" s="168" t="s">
        <v>4963</v>
      </c>
      <c r="I806" s="52">
        <f t="shared" si="97"/>
        <v>2</v>
      </c>
      <c r="J806" s="96">
        <f t="shared" si="98"/>
        <v>0</v>
      </c>
      <c r="K806" s="97">
        <f t="shared" si="94"/>
        <v>0</v>
      </c>
    </row>
    <row r="807" spans="1:11" ht="30" customHeight="1" x14ac:dyDescent="0.25">
      <c r="A807" s="338" t="s">
        <v>2059</v>
      </c>
      <c r="B807" s="260" t="s">
        <v>5085</v>
      </c>
      <c r="C807" s="310" t="s">
        <v>4171</v>
      </c>
      <c r="D807" s="299"/>
      <c r="E807" s="166" t="s">
        <v>4405</v>
      </c>
      <c r="F807" s="233">
        <v>1</v>
      </c>
      <c r="G807" s="168" t="s">
        <v>4963</v>
      </c>
      <c r="I807" s="52">
        <f t="shared" si="97"/>
        <v>2</v>
      </c>
      <c r="J807" s="96">
        <f t="shared" si="98"/>
        <v>0</v>
      </c>
      <c r="K807" s="97">
        <f t="shared" si="94"/>
        <v>0</v>
      </c>
    </row>
    <row r="808" spans="1:11" ht="45" customHeight="1" x14ac:dyDescent="0.25">
      <c r="A808" s="338" t="s">
        <v>2060</v>
      </c>
      <c r="B808" s="260" t="s">
        <v>5085</v>
      </c>
      <c r="C808" s="310" t="s">
        <v>4172</v>
      </c>
      <c r="D808" s="299"/>
      <c r="E808" s="166" t="s">
        <v>4405</v>
      </c>
      <c r="F808" s="233">
        <v>1</v>
      </c>
      <c r="G808" s="168" t="s">
        <v>4963</v>
      </c>
      <c r="I808" s="52">
        <f t="shared" si="97"/>
        <v>2</v>
      </c>
      <c r="J808" s="96">
        <f t="shared" si="98"/>
        <v>0</v>
      </c>
      <c r="K808" s="97">
        <f t="shared" si="94"/>
        <v>0</v>
      </c>
    </row>
    <row r="809" spans="1:11" ht="30" customHeight="1" x14ac:dyDescent="0.25">
      <c r="A809" s="338" t="s">
        <v>2061</v>
      </c>
      <c r="B809" s="260" t="s">
        <v>5085</v>
      </c>
      <c r="C809" s="310" t="s">
        <v>4173</v>
      </c>
      <c r="D809" s="299"/>
      <c r="E809" s="166" t="s">
        <v>4405</v>
      </c>
      <c r="F809" s="233">
        <v>1</v>
      </c>
      <c r="G809" s="168" t="s">
        <v>4963</v>
      </c>
      <c r="I809" s="52">
        <f t="shared" si="97"/>
        <v>2</v>
      </c>
      <c r="J809" s="96">
        <f t="shared" si="98"/>
        <v>0</v>
      </c>
      <c r="K809" s="97">
        <f t="shared" si="94"/>
        <v>0</v>
      </c>
    </row>
    <row r="810" spans="1:11" ht="30" customHeight="1" x14ac:dyDescent="0.25">
      <c r="A810" s="338" t="s">
        <v>2062</v>
      </c>
      <c r="B810" s="260" t="s">
        <v>5085</v>
      </c>
      <c r="C810" s="310" t="s">
        <v>4170</v>
      </c>
      <c r="D810" s="299"/>
      <c r="E810" s="166" t="s">
        <v>4404</v>
      </c>
      <c r="F810" s="233">
        <v>1</v>
      </c>
      <c r="G810" s="168" t="s">
        <v>4963</v>
      </c>
      <c r="I810" s="52">
        <f t="shared" si="97"/>
        <v>2</v>
      </c>
      <c r="J810" s="96">
        <f t="shared" si="98"/>
        <v>0</v>
      </c>
      <c r="K810" s="97">
        <f t="shared" si="94"/>
        <v>0</v>
      </c>
    </row>
    <row r="811" spans="1:11" ht="30" customHeight="1" x14ac:dyDescent="0.25">
      <c r="A811" s="338" t="s">
        <v>2063</v>
      </c>
      <c r="B811" s="260" t="s">
        <v>5085</v>
      </c>
      <c r="C811" s="310" t="s">
        <v>4174</v>
      </c>
      <c r="D811" s="299"/>
      <c r="E811" s="166" t="s">
        <v>4404</v>
      </c>
      <c r="F811" s="233">
        <v>1</v>
      </c>
      <c r="G811" s="168" t="s">
        <v>4963</v>
      </c>
      <c r="I811" s="52">
        <f t="shared" si="97"/>
        <v>2</v>
      </c>
      <c r="J811" s="96">
        <f t="shared" si="98"/>
        <v>0</v>
      </c>
      <c r="K811" s="97">
        <f t="shared" si="94"/>
        <v>0</v>
      </c>
    </row>
    <row r="812" spans="1:11" ht="30" customHeight="1" x14ac:dyDescent="0.25">
      <c r="A812" s="338" t="s">
        <v>2064</v>
      </c>
      <c r="B812" s="260" t="s">
        <v>5085</v>
      </c>
      <c r="C812" s="310" t="s">
        <v>4176</v>
      </c>
      <c r="D812" s="299"/>
      <c r="E812" s="166" t="s">
        <v>4404</v>
      </c>
      <c r="F812" s="233">
        <v>1</v>
      </c>
      <c r="G812" s="168" t="s">
        <v>4963</v>
      </c>
      <c r="I812" s="52">
        <f t="shared" si="97"/>
        <v>2</v>
      </c>
      <c r="J812" s="96">
        <f t="shared" si="98"/>
        <v>0</v>
      </c>
      <c r="K812" s="97">
        <f t="shared" si="94"/>
        <v>0</v>
      </c>
    </row>
    <row r="813" spans="1:11" ht="30" customHeight="1" x14ac:dyDescent="0.25">
      <c r="A813" s="338" t="s">
        <v>2065</v>
      </c>
      <c r="B813" s="260" t="s">
        <v>5085</v>
      </c>
      <c r="C813" s="310" t="s">
        <v>4177</v>
      </c>
      <c r="D813" s="299"/>
      <c r="E813" s="166" t="s">
        <v>4404</v>
      </c>
      <c r="F813" s="233">
        <v>1</v>
      </c>
      <c r="G813" s="168" t="s">
        <v>4963</v>
      </c>
      <c r="I813" s="52">
        <f t="shared" si="97"/>
        <v>2</v>
      </c>
      <c r="J813" s="96">
        <f t="shared" si="98"/>
        <v>0</v>
      </c>
      <c r="K813" s="97">
        <f t="shared" si="94"/>
        <v>0</v>
      </c>
    </row>
    <row r="814" spans="1:11" ht="30" customHeight="1" x14ac:dyDescent="0.25">
      <c r="A814" s="338" t="s">
        <v>2066</v>
      </c>
      <c r="B814" s="260" t="s">
        <v>3041</v>
      </c>
      <c r="C814" s="310" t="s">
        <v>4178</v>
      </c>
      <c r="D814" s="299"/>
      <c r="E814" s="166" t="s">
        <v>4405</v>
      </c>
      <c r="F814" s="233">
        <v>1</v>
      </c>
      <c r="G814" s="168" t="s">
        <v>4963</v>
      </c>
      <c r="I814" s="52">
        <f t="shared" si="97"/>
        <v>1</v>
      </c>
      <c r="J814" s="96">
        <f t="shared" si="98"/>
        <v>0</v>
      </c>
      <c r="K814" s="97">
        <f t="shared" si="94"/>
        <v>0</v>
      </c>
    </row>
    <row r="815" spans="1:11" ht="30" customHeight="1" x14ac:dyDescent="0.25">
      <c r="A815" s="338" t="s">
        <v>2067</v>
      </c>
      <c r="B815" s="260" t="s">
        <v>3041</v>
      </c>
      <c r="C815" s="310" t="s">
        <v>4179</v>
      </c>
      <c r="D815" s="299"/>
      <c r="E815" s="166" t="s">
        <v>4405</v>
      </c>
      <c r="F815" s="233">
        <v>1</v>
      </c>
      <c r="G815" s="168" t="s">
        <v>4963</v>
      </c>
      <c r="I815" s="52">
        <f t="shared" si="97"/>
        <v>1</v>
      </c>
      <c r="J815" s="96">
        <f t="shared" si="98"/>
        <v>0</v>
      </c>
      <c r="K815" s="97">
        <f t="shared" si="94"/>
        <v>0</v>
      </c>
    </row>
    <row r="816" spans="1:11" ht="30" customHeight="1" x14ac:dyDescent="0.25">
      <c r="A816" s="338" t="s">
        <v>2068</v>
      </c>
      <c r="B816" s="260" t="s">
        <v>5085</v>
      </c>
      <c r="C816" s="310" t="s">
        <v>4180</v>
      </c>
      <c r="D816" s="299"/>
      <c r="E816" s="166" t="s">
        <v>4404</v>
      </c>
      <c r="F816" s="233">
        <v>1</v>
      </c>
      <c r="G816" s="168" t="s">
        <v>4963</v>
      </c>
      <c r="I816" s="52">
        <f t="shared" si="97"/>
        <v>2</v>
      </c>
      <c r="J816" s="96">
        <f t="shared" si="98"/>
        <v>0</v>
      </c>
      <c r="K816" s="97">
        <f t="shared" si="94"/>
        <v>0</v>
      </c>
    </row>
    <row r="817" spans="1:11" ht="30" customHeight="1" x14ac:dyDescent="0.25">
      <c r="A817" s="338" t="s">
        <v>2069</v>
      </c>
      <c r="B817" s="260" t="s">
        <v>5085</v>
      </c>
      <c r="C817" s="169" t="s">
        <v>4181</v>
      </c>
      <c r="D817" s="299"/>
      <c r="E817" s="166" t="s">
        <v>4404</v>
      </c>
      <c r="F817" s="233">
        <v>1</v>
      </c>
      <c r="G817" s="168" t="s">
        <v>4963</v>
      </c>
      <c r="I817" s="52">
        <f t="shared" si="97"/>
        <v>2</v>
      </c>
      <c r="J817" s="96">
        <f t="shared" si="98"/>
        <v>0</v>
      </c>
      <c r="K817" s="97">
        <f t="shared" si="94"/>
        <v>0</v>
      </c>
    </row>
    <row r="818" spans="1:11" ht="30" customHeight="1" x14ac:dyDescent="0.25">
      <c r="A818" s="338" t="s">
        <v>2070</v>
      </c>
      <c r="B818" s="260" t="s">
        <v>5085</v>
      </c>
      <c r="C818" s="310" t="s">
        <v>4387</v>
      </c>
      <c r="D818" s="299"/>
      <c r="E818" s="166" t="s">
        <v>4404</v>
      </c>
      <c r="F818" s="233">
        <v>1</v>
      </c>
      <c r="G818" s="168" t="s">
        <v>4963</v>
      </c>
      <c r="I818" s="52">
        <f t="shared" si="97"/>
        <v>2</v>
      </c>
      <c r="J818" s="96">
        <f t="shared" si="98"/>
        <v>0</v>
      </c>
      <c r="K818" s="97">
        <f t="shared" si="94"/>
        <v>0</v>
      </c>
    </row>
    <row r="819" spans="1:11" ht="30" customHeight="1" x14ac:dyDescent="0.25">
      <c r="A819" s="338" t="s">
        <v>2071</v>
      </c>
      <c r="B819" s="260" t="s">
        <v>5085</v>
      </c>
      <c r="C819" s="310" t="s">
        <v>4388</v>
      </c>
      <c r="D819" s="299"/>
      <c r="E819" s="166" t="s">
        <v>4404</v>
      </c>
      <c r="F819" s="233">
        <v>1</v>
      </c>
      <c r="G819" s="168" t="s">
        <v>4963</v>
      </c>
      <c r="I819" s="52">
        <f t="shared" si="97"/>
        <v>2</v>
      </c>
      <c r="J819" s="96">
        <f t="shared" si="98"/>
        <v>0</v>
      </c>
      <c r="K819" s="97">
        <f t="shared" si="94"/>
        <v>0</v>
      </c>
    </row>
    <row r="820" spans="1:11" ht="30" customHeight="1" x14ac:dyDescent="0.25">
      <c r="A820" s="338" t="s">
        <v>2072</v>
      </c>
      <c r="B820" s="260" t="s">
        <v>5085</v>
      </c>
      <c r="C820" s="310" t="s">
        <v>2765</v>
      </c>
      <c r="D820" s="299"/>
      <c r="E820" s="166" t="s">
        <v>4404</v>
      </c>
      <c r="F820" s="233">
        <v>1</v>
      </c>
      <c r="G820" s="168" t="s">
        <v>4963</v>
      </c>
      <c r="I820" s="52">
        <f t="shared" si="97"/>
        <v>2</v>
      </c>
      <c r="J820" s="96">
        <f t="shared" si="98"/>
        <v>0</v>
      </c>
      <c r="K820" s="97">
        <f t="shared" si="94"/>
        <v>0</v>
      </c>
    </row>
    <row r="821" spans="1:11" ht="30" customHeight="1" x14ac:dyDescent="0.25">
      <c r="A821" s="338" t="s">
        <v>2073</v>
      </c>
      <c r="B821" s="260" t="s">
        <v>5085</v>
      </c>
      <c r="C821" s="310" t="s">
        <v>2385</v>
      </c>
      <c r="D821" s="299"/>
      <c r="E821" s="166" t="s">
        <v>4404</v>
      </c>
      <c r="F821" s="233">
        <v>1</v>
      </c>
      <c r="G821" s="168" t="s">
        <v>4963</v>
      </c>
      <c r="I821" s="52">
        <f t="shared" si="97"/>
        <v>2</v>
      </c>
      <c r="J821" s="96">
        <f t="shared" si="98"/>
        <v>0</v>
      </c>
      <c r="K821" s="97">
        <f t="shared" si="94"/>
        <v>0</v>
      </c>
    </row>
    <row r="822" spans="1:11" ht="30" customHeight="1" x14ac:dyDescent="0.25">
      <c r="A822" s="338" t="s">
        <v>2521</v>
      </c>
      <c r="B822" s="260" t="s">
        <v>5085</v>
      </c>
      <c r="C822" s="310" t="s">
        <v>607</v>
      </c>
      <c r="D822" s="299"/>
      <c r="E822" s="166" t="s">
        <v>4404</v>
      </c>
      <c r="F822" s="233">
        <v>1</v>
      </c>
      <c r="G822" s="168" t="s">
        <v>4963</v>
      </c>
      <c r="I822" s="52">
        <f t="shared" si="97"/>
        <v>2</v>
      </c>
      <c r="J822" s="96">
        <f t="shared" si="98"/>
        <v>0</v>
      </c>
      <c r="K822" s="97">
        <f t="shared" si="94"/>
        <v>0</v>
      </c>
    </row>
    <row r="823" spans="1:11" ht="45" customHeight="1" x14ac:dyDescent="0.25">
      <c r="A823" s="338" t="s">
        <v>2522</v>
      </c>
      <c r="B823" s="260" t="s">
        <v>5085</v>
      </c>
      <c r="C823" s="310" t="s">
        <v>608</v>
      </c>
      <c r="D823" s="142"/>
      <c r="E823" s="166" t="s">
        <v>4404</v>
      </c>
      <c r="F823" s="233">
        <v>1</v>
      </c>
      <c r="G823" s="168" t="s">
        <v>4963</v>
      </c>
      <c r="I823" s="52">
        <f t="shared" si="97"/>
        <v>2</v>
      </c>
      <c r="J823" s="96">
        <f t="shared" si="98"/>
        <v>0</v>
      </c>
      <c r="K823" s="97">
        <f t="shared" si="94"/>
        <v>0</v>
      </c>
    </row>
    <row r="824" spans="1:11" ht="30" customHeight="1" x14ac:dyDescent="0.25">
      <c r="A824" s="338" t="s">
        <v>2523</v>
      </c>
      <c r="B824" s="260" t="s">
        <v>5085</v>
      </c>
      <c r="C824" s="310" t="s">
        <v>609</v>
      </c>
      <c r="D824" s="142"/>
      <c r="E824" s="166" t="s">
        <v>4404</v>
      </c>
      <c r="F824" s="233">
        <v>1</v>
      </c>
      <c r="G824" s="168" t="s">
        <v>4963</v>
      </c>
      <c r="I824" s="52">
        <f t="shared" si="97"/>
        <v>2</v>
      </c>
      <c r="J824" s="96">
        <f t="shared" si="98"/>
        <v>0</v>
      </c>
      <c r="K824" s="97">
        <f t="shared" si="94"/>
        <v>0</v>
      </c>
    </row>
    <row r="825" spans="1:11" ht="45" customHeight="1" x14ac:dyDescent="0.25">
      <c r="A825" s="338" t="s">
        <v>2524</v>
      </c>
      <c r="B825" s="260" t="s">
        <v>5085</v>
      </c>
      <c r="C825" s="169" t="s">
        <v>610</v>
      </c>
      <c r="D825" s="142"/>
      <c r="E825" s="166" t="s">
        <v>4404</v>
      </c>
      <c r="F825" s="233">
        <v>1</v>
      </c>
      <c r="G825" s="168" t="s">
        <v>4963</v>
      </c>
      <c r="I825" s="52">
        <f t="shared" si="97"/>
        <v>2</v>
      </c>
      <c r="J825" s="96">
        <f t="shared" si="98"/>
        <v>0</v>
      </c>
      <c r="K825" s="97">
        <f t="shared" si="94"/>
        <v>0</v>
      </c>
    </row>
    <row r="826" spans="1:11" ht="45" customHeight="1" x14ac:dyDescent="0.25">
      <c r="A826" s="338" t="s">
        <v>2525</v>
      </c>
      <c r="B826" s="260" t="s">
        <v>5085</v>
      </c>
      <c r="C826" s="169" t="s">
        <v>4942</v>
      </c>
      <c r="D826" s="142"/>
      <c r="E826" s="166" t="s">
        <v>4404</v>
      </c>
      <c r="F826" s="233">
        <v>1</v>
      </c>
      <c r="G826" s="168" t="s">
        <v>4963</v>
      </c>
      <c r="I826" s="52">
        <f t="shared" si="97"/>
        <v>2</v>
      </c>
      <c r="J826" s="96">
        <f t="shared" si="98"/>
        <v>0</v>
      </c>
      <c r="K826" s="97">
        <f t="shared" si="94"/>
        <v>0</v>
      </c>
    </row>
    <row r="827" spans="1:11" ht="30" customHeight="1" x14ac:dyDescent="0.25">
      <c r="A827" s="338" t="s">
        <v>2526</v>
      </c>
      <c r="B827" s="260" t="s">
        <v>5085</v>
      </c>
      <c r="C827" s="324" t="s">
        <v>2766</v>
      </c>
      <c r="D827" s="395"/>
      <c r="E827" s="166" t="s">
        <v>4404</v>
      </c>
      <c r="F827" s="233">
        <v>1</v>
      </c>
      <c r="G827" s="168" t="s">
        <v>4963</v>
      </c>
      <c r="I827" s="52">
        <f t="shared" si="97"/>
        <v>2</v>
      </c>
      <c r="J827" s="96">
        <f t="shared" si="98"/>
        <v>0</v>
      </c>
      <c r="K827" s="97">
        <f t="shared" si="94"/>
        <v>0</v>
      </c>
    </row>
    <row r="828" spans="1:11" ht="30" customHeight="1" x14ac:dyDescent="0.25">
      <c r="A828" s="191"/>
      <c r="B828" s="192"/>
      <c r="C828" s="187" t="s">
        <v>4022</v>
      </c>
      <c r="D828" s="188"/>
      <c r="E828" s="175"/>
      <c r="F828" s="194"/>
      <c r="G828" s="331"/>
      <c r="I828" s="52"/>
      <c r="J828" s="96"/>
      <c r="K828" s="97"/>
    </row>
    <row r="829" spans="1:11" ht="30" customHeight="1" x14ac:dyDescent="0.25">
      <c r="A829" s="338" t="s">
        <v>2527</v>
      </c>
      <c r="B829" s="260" t="s">
        <v>5085</v>
      </c>
      <c r="C829" s="295" t="s">
        <v>3260</v>
      </c>
      <c r="D829" s="299"/>
      <c r="E829" s="166" t="s">
        <v>4404</v>
      </c>
      <c r="F829" s="262">
        <v>1</v>
      </c>
      <c r="G829" s="168" t="s">
        <v>4963</v>
      </c>
      <c r="I829" s="52">
        <f>IF(NOT(ISBLANK($B829)),VLOOKUP($B829,specdata,2,FALSE),"")</f>
        <v>2</v>
      </c>
      <c r="J829" s="96">
        <f>VLOOKUP(G829,AvailabilityData,2,FALSE)</f>
        <v>0</v>
      </c>
      <c r="K829" s="97">
        <f t="shared" si="94"/>
        <v>0</v>
      </c>
    </row>
    <row r="830" spans="1:11" ht="30" customHeight="1" x14ac:dyDescent="0.25">
      <c r="A830" s="338" t="s">
        <v>2528</v>
      </c>
      <c r="B830" s="260" t="s">
        <v>5085</v>
      </c>
      <c r="C830" s="297" t="s">
        <v>3261</v>
      </c>
      <c r="D830" s="299"/>
      <c r="E830" s="166" t="s">
        <v>4404</v>
      </c>
      <c r="F830" s="233">
        <v>1</v>
      </c>
      <c r="G830" s="168" t="s">
        <v>4963</v>
      </c>
      <c r="I830" s="52">
        <f>IF(NOT(ISBLANK($B830)),VLOOKUP($B830,specdata,2,FALSE),"")</f>
        <v>2</v>
      </c>
      <c r="J830" s="96">
        <f>VLOOKUP(G830,AvailabilityData,2,FALSE)</f>
        <v>0</v>
      </c>
      <c r="K830" s="97">
        <f t="shared" si="94"/>
        <v>0</v>
      </c>
    </row>
    <row r="831" spans="1:11" ht="30" customHeight="1" x14ac:dyDescent="0.25">
      <c r="A831" s="338" t="s">
        <v>2529</v>
      </c>
      <c r="B831" s="260" t="s">
        <v>5085</v>
      </c>
      <c r="C831" s="297" t="s">
        <v>3262</v>
      </c>
      <c r="D831" s="325"/>
      <c r="E831" s="166" t="s">
        <v>4404</v>
      </c>
      <c r="F831" s="233">
        <v>1</v>
      </c>
      <c r="G831" s="168" t="s">
        <v>4963</v>
      </c>
      <c r="I831" s="52">
        <f>IF(NOT(ISBLANK($B831)),VLOOKUP($B831,specdata,2,FALSE),"")</f>
        <v>2</v>
      </c>
      <c r="J831" s="96">
        <f>VLOOKUP(G831,AvailabilityData,2,FALSE)</f>
        <v>0</v>
      </c>
      <c r="K831" s="97">
        <f t="shared" si="94"/>
        <v>0</v>
      </c>
    </row>
    <row r="832" spans="1:11" ht="30" customHeight="1" x14ac:dyDescent="0.25">
      <c r="A832" s="338" t="s">
        <v>2530</v>
      </c>
      <c r="B832" s="260" t="s">
        <v>5085</v>
      </c>
      <c r="C832" s="297" t="s">
        <v>3505</v>
      </c>
      <c r="D832" s="142"/>
      <c r="E832" s="166" t="s">
        <v>4404</v>
      </c>
      <c r="F832" s="233">
        <v>1</v>
      </c>
      <c r="G832" s="168" t="s">
        <v>4963</v>
      </c>
      <c r="I832" s="52">
        <f>IF(NOT(ISBLANK($B832)),VLOOKUP($B832,specdata,2,FALSE),"")</f>
        <v>2</v>
      </c>
      <c r="J832" s="96">
        <f>VLOOKUP(G832,AvailabilityData,2,FALSE)</f>
        <v>0</v>
      </c>
      <c r="K832" s="97">
        <f t="shared" si="94"/>
        <v>0</v>
      </c>
    </row>
    <row r="833" spans="1:11" ht="30" customHeight="1" x14ac:dyDescent="0.25">
      <c r="A833" s="338" t="s">
        <v>2531</v>
      </c>
      <c r="B833" s="308" t="s">
        <v>3041</v>
      </c>
      <c r="C833" s="411" t="s">
        <v>3263</v>
      </c>
      <c r="D833" s="395"/>
      <c r="E833" s="166" t="s">
        <v>4405</v>
      </c>
      <c r="F833" s="327">
        <v>1</v>
      </c>
      <c r="G833" s="168" t="s">
        <v>4963</v>
      </c>
      <c r="I833" s="52">
        <f>IF(NOT(ISBLANK($B833)),VLOOKUP($B833,specdata,2,FALSE),"")</f>
        <v>1</v>
      </c>
      <c r="J833" s="96">
        <f>VLOOKUP(G833,AvailabilityData,2,FALSE)</f>
        <v>0</v>
      </c>
      <c r="K833" s="97">
        <f t="shared" si="94"/>
        <v>0</v>
      </c>
    </row>
    <row r="834" spans="1:11" s="29" customFormat="1" ht="25.5" x14ac:dyDescent="0.25">
      <c r="A834" s="191"/>
      <c r="B834" s="192"/>
      <c r="C834" s="235" t="s">
        <v>3518</v>
      </c>
      <c r="D834" s="188"/>
      <c r="E834" s="175"/>
      <c r="F834" s="194"/>
      <c r="G834" s="331"/>
      <c r="H834" s="27"/>
      <c r="I834" s="52"/>
      <c r="J834" s="96"/>
      <c r="K834" s="97"/>
    </row>
    <row r="835" spans="1:11" ht="30" customHeight="1" x14ac:dyDescent="0.25">
      <c r="A835" s="338" t="s">
        <v>2532</v>
      </c>
      <c r="B835" s="260" t="s">
        <v>5085</v>
      </c>
      <c r="C835" s="295" t="s">
        <v>611</v>
      </c>
      <c r="D835" s="299"/>
      <c r="E835" s="166" t="s">
        <v>4404</v>
      </c>
      <c r="F835" s="262">
        <v>1</v>
      </c>
      <c r="G835" s="168" t="s">
        <v>4963</v>
      </c>
      <c r="I835" s="52">
        <f t="shared" ref="I835:I866" si="99">IF(NOT(ISBLANK($B835)),VLOOKUP($B835,specdata,2,FALSE),"")</f>
        <v>2</v>
      </c>
      <c r="J835" s="96">
        <f t="shared" ref="J835:J866" si="100">VLOOKUP(G835,AvailabilityData,2,FALSE)</f>
        <v>0</v>
      </c>
      <c r="K835" s="97">
        <f t="shared" si="94"/>
        <v>0</v>
      </c>
    </row>
    <row r="836" spans="1:11" ht="30" customHeight="1" x14ac:dyDescent="0.25">
      <c r="A836" s="338" t="s">
        <v>2533</v>
      </c>
      <c r="B836" s="260" t="s">
        <v>5085</v>
      </c>
      <c r="C836" s="297" t="s">
        <v>612</v>
      </c>
      <c r="D836" s="142"/>
      <c r="E836" s="166" t="s">
        <v>4404</v>
      </c>
      <c r="F836" s="233">
        <v>1</v>
      </c>
      <c r="G836" s="168" t="s">
        <v>4963</v>
      </c>
      <c r="I836" s="52">
        <f t="shared" si="99"/>
        <v>2</v>
      </c>
      <c r="J836" s="96">
        <f t="shared" si="100"/>
        <v>0</v>
      </c>
      <c r="K836" s="97">
        <f t="shared" si="94"/>
        <v>0</v>
      </c>
    </row>
    <row r="837" spans="1:11" ht="30" customHeight="1" x14ac:dyDescent="0.25">
      <c r="A837" s="338" t="s">
        <v>2534</v>
      </c>
      <c r="B837" s="260" t="s">
        <v>5085</v>
      </c>
      <c r="C837" s="297" t="s">
        <v>5034</v>
      </c>
      <c r="D837" s="299"/>
      <c r="E837" s="166" t="s">
        <v>4404</v>
      </c>
      <c r="F837" s="233">
        <v>1</v>
      </c>
      <c r="G837" s="168" t="s">
        <v>4963</v>
      </c>
      <c r="I837" s="52">
        <f t="shared" si="99"/>
        <v>2</v>
      </c>
      <c r="J837" s="96">
        <f t="shared" si="100"/>
        <v>0</v>
      </c>
      <c r="K837" s="97">
        <f t="shared" si="94"/>
        <v>0</v>
      </c>
    </row>
    <row r="838" spans="1:11" ht="30" customHeight="1" x14ac:dyDescent="0.25">
      <c r="A838" s="338" t="s">
        <v>2535</v>
      </c>
      <c r="B838" s="260" t="s">
        <v>5085</v>
      </c>
      <c r="C838" s="183" t="s">
        <v>5035</v>
      </c>
      <c r="D838" s="299"/>
      <c r="E838" s="166" t="s">
        <v>4404</v>
      </c>
      <c r="F838" s="233">
        <v>1</v>
      </c>
      <c r="G838" s="168" t="s">
        <v>4963</v>
      </c>
      <c r="I838" s="52">
        <f t="shared" si="99"/>
        <v>2</v>
      </c>
      <c r="J838" s="96">
        <f t="shared" si="100"/>
        <v>0</v>
      </c>
      <c r="K838" s="97">
        <f t="shared" ref="K838:K901" si="101">I838*J838</f>
        <v>0</v>
      </c>
    </row>
    <row r="839" spans="1:11" ht="30" customHeight="1" x14ac:dyDescent="0.25">
      <c r="A839" s="338" t="s">
        <v>2536</v>
      </c>
      <c r="B839" s="260" t="s">
        <v>5085</v>
      </c>
      <c r="C839" s="297" t="s">
        <v>5036</v>
      </c>
      <c r="D839" s="299"/>
      <c r="E839" s="166" t="s">
        <v>4404</v>
      </c>
      <c r="F839" s="233">
        <v>1</v>
      </c>
      <c r="G839" s="168" t="s">
        <v>4963</v>
      </c>
      <c r="I839" s="52">
        <f t="shared" si="99"/>
        <v>2</v>
      </c>
      <c r="J839" s="96">
        <f t="shared" si="100"/>
        <v>0</v>
      </c>
      <c r="K839" s="97">
        <f t="shared" si="101"/>
        <v>0</v>
      </c>
    </row>
    <row r="840" spans="1:11" ht="30" customHeight="1" x14ac:dyDescent="0.25">
      <c r="A840" s="338" t="s">
        <v>2537</v>
      </c>
      <c r="B840" s="260" t="s">
        <v>5085</v>
      </c>
      <c r="C840" s="297" t="s">
        <v>5037</v>
      </c>
      <c r="D840" s="299"/>
      <c r="E840" s="166" t="s">
        <v>4404</v>
      </c>
      <c r="F840" s="233">
        <v>1</v>
      </c>
      <c r="G840" s="168" t="s">
        <v>4963</v>
      </c>
      <c r="I840" s="52">
        <f t="shared" si="99"/>
        <v>2</v>
      </c>
      <c r="J840" s="96">
        <f t="shared" si="100"/>
        <v>0</v>
      </c>
      <c r="K840" s="97">
        <f t="shared" si="101"/>
        <v>0</v>
      </c>
    </row>
    <row r="841" spans="1:11" ht="30" customHeight="1" x14ac:dyDescent="0.25">
      <c r="A841" s="338" t="s">
        <v>2538</v>
      </c>
      <c r="B841" s="260" t="s">
        <v>5085</v>
      </c>
      <c r="C841" s="297" t="s">
        <v>5038</v>
      </c>
      <c r="D841" s="299"/>
      <c r="E841" s="166" t="s">
        <v>4404</v>
      </c>
      <c r="F841" s="233">
        <v>1</v>
      </c>
      <c r="G841" s="168" t="s">
        <v>4963</v>
      </c>
      <c r="I841" s="52">
        <f t="shared" si="99"/>
        <v>2</v>
      </c>
      <c r="J841" s="96">
        <f t="shared" si="100"/>
        <v>0</v>
      </c>
      <c r="K841" s="97">
        <f t="shared" si="101"/>
        <v>0</v>
      </c>
    </row>
    <row r="842" spans="1:11" ht="30" customHeight="1" x14ac:dyDescent="0.25">
      <c r="A842" s="338" t="s">
        <v>2539</v>
      </c>
      <c r="B842" s="260" t="s">
        <v>5085</v>
      </c>
      <c r="C842" s="297" t="s">
        <v>5039</v>
      </c>
      <c r="D842" s="398"/>
      <c r="E842" s="166" t="s">
        <v>4404</v>
      </c>
      <c r="F842" s="233">
        <v>1</v>
      </c>
      <c r="G842" s="168" t="s">
        <v>4963</v>
      </c>
      <c r="I842" s="52">
        <f t="shared" si="99"/>
        <v>2</v>
      </c>
      <c r="J842" s="96">
        <f t="shared" si="100"/>
        <v>0</v>
      </c>
      <c r="K842" s="97">
        <f t="shared" si="101"/>
        <v>0</v>
      </c>
    </row>
    <row r="843" spans="1:11" ht="30" customHeight="1" x14ac:dyDescent="0.25">
      <c r="A843" s="338" t="s">
        <v>2540</v>
      </c>
      <c r="B843" s="260" t="s">
        <v>5085</v>
      </c>
      <c r="C843" s="297" t="s">
        <v>5040</v>
      </c>
      <c r="D843" s="299"/>
      <c r="E843" s="166" t="s">
        <v>4404</v>
      </c>
      <c r="F843" s="233">
        <v>1</v>
      </c>
      <c r="G843" s="168" t="s">
        <v>4963</v>
      </c>
      <c r="I843" s="52">
        <f t="shared" si="99"/>
        <v>2</v>
      </c>
      <c r="J843" s="96">
        <f t="shared" si="100"/>
        <v>0</v>
      </c>
      <c r="K843" s="97">
        <f t="shared" si="101"/>
        <v>0</v>
      </c>
    </row>
    <row r="844" spans="1:11" ht="30" customHeight="1" x14ac:dyDescent="0.25">
      <c r="A844" s="338" t="s">
        <v>2541</v>
      </c>
      <c r="B844" s="260" t="s">
        <v>5085</v>
      </c>
      <c r="C844" s="297" t="s">
        <v>5041</v>
      </c>
      <c r="D844" s="395"/>
      <c r="E844" s="166" t="s">
        <v>4404</v>
      </c>
      <c r="F844" s="233">
        <v>1</v>
      </c>
      <c r="G844" s="168" t="s">
        <v>4963</v>
      </c>
      <c r="I844" s="52">
        <f t="shared" si="99"/>
        <v>2</v>
      </c>
      <c r="J844" s="96">
        <f t="shared" si="100"/>
        <v>0</v>
      </c>
      <c r="K844" s="97">
        <f t="shared" si="101"/>
        <v>0</v>
      </c>
    </row>
    <row r="845" spans="1:11" ht="30" customHeight="1" x14ac:dyDescent="0.25">
      <c r="A845" s="338" t="s">
        <v>2542</v>
      </c>
      <c r="B845" s="260" t="s">
        <v>5085</v>
      </c>
      <c r="C845" s="297" t="s">
        <v>5042</v>
      </c>
      <c r="D845" s="395"/>
      <c r="E845" s="166" t="s">
        <v>4404</v>
      </c>
      <c r="F845" s="233">
        <v>1</v>
      </c>
      <c r="G845" s="168" t="s">
        <v>4963</v>
      </c>
      <c r="I845" s="52">
        <f t="shared" si="99"/>
        <v>2</v>
      </c>
      <c r="J845" s="96">
        <f t="shared" si="100"/>
        <v>0</v>
      </c>
      <c r="K845" s="97">
        <f t="shared" si="101"/>
        <v>0</v>
      </c>
    </row>
    <row r="846" spans="1:11" ht="30" customHeight="1" x14ac:dyDescent="0.25">
      <c r="A846" s="338" t="s">
        <v>2543</v>
      </c>
      <c r="B846" s="260" t="s">
        <v>5085</v>
      </c>
      <c r="C846" s="259" t="s">
        <v>4943</v>
      </c>
      <c r="D846" s="299"/>
      <c r="E846" s="166" t="s">
        <v>4404</v>
      </c>
      <c r="F846" s="233">
        <v>1</v>
      </c>
      <c r="G846" s="168" t="s">
        <v>4963</v>
      </c>
      <c r="I846" s="52">
        <f t="shared" si="99"/>
        <v>2</v>
      </c>
      <c r="J846" s="96">
        <f t="shared" si="100"/>
        <v>0</v>
      </c>
      <c r="K846" s="97">
        <f t="shared" si="101"/>
        <v>0</v>
      </c>
    </row>
    <row r="847" spans="1:11" ht="30" customHeight="1" x14ac:dyDescent="0.25">
      <c r="A847" s="338" t="s">
        <v>2544</v>
      </c>
      <c r="B847" s="260" t="s">
        <v>5085</v>
      </c>
      <c r="C847" s="396" t="s">
        <v>4382</v>
      </c>
      <c r="D847" s="299"/>
      <c r="E847" s="166" t="s">
        <v>4404</v>
      </c>
      <c r="F847" s="233">
        <v>1</v>
      </c>
      <c r="G847" s="168" t="s">
        <v>4963</v>
      </c>
      <c r="I847" s="52">
        <f t="shared" si="99"/>
        <v>2</v>
      </c>
      <c r="J847" s="96">
        <f t="shared" si="100"/>
        <v>0</v>
      </c>
      <c r="K847" s="97">
        <f t="shared" si="101"/>
        <v>0</v>
      </c>
    </row>
    <row r="848" spans="1:11" ht="30" customHeight="1" x14ac:dyDescent="0.25">
      <c r="A848" s="338" t="s">
        <v>2545</v>
      </c>
      <c r="B848" s="260" t="s">
        <v>5085</v>
      </c>
      <c r="C848" s="310" t="s">
        <v>613</v>
      </c>
      <c r="D848" s="299"/>
      <c r="E848" s="166" t="s">
        <v>4404</v>
      </c>
      <c r="F848" s="233">
        <v>1</v>
      </c>
      <c r="G848" s="168" t="s">
        <v>4963</v>
      </c>
      <c r="I848" s="52">
        <f t="shared" si="99"/>
        <v>2</v>
      </c>
      <c r="J848" s="96">
        <f t="shared" si="100"/>
        <v>0</v>
      </c>
      <c r="K848" s="97">
        <f t="shared" si="101"/>
        <v>0</v>
      </c>
    </row>
    <row r="849" spans="1:11" ht="30" customHeight="1" x14ac:dyDescent="0.25">
      <c r="A849" s="338" t="s">
        <v>2546</v>
      </c>
      <c r="B849" s="260" t="s">
        <v>5085</v>
      </c>
      <c r="C849" s="310" t="s">
        <v>4227</v>
      </c>
      <c r="D849" s="299"/>
      <c r="E849" s="166" t="s">
        <v>4404</v>
      </c>
      <c r="F849" s="233">
        <v>1</v>
      </c>
      <c r="G849" s="168" t="s">
        <v>4963</v>
      </c>
      <c r="I849" s="52">
        <f t="shared" si="99"/>
        <v>2</v>
      </c>
      <c r="J849" s="96">
        <f t="shared" si="100"/>
        <v>0</v>
      </c>
      <c r="K849" s="97">
        <f t="shared" si="101"/>
        <v>0</v>
      </c>
    </row>
    <row r="850" spans="1:11" ht="30" customHeight="1" x14ac:dyDescent="0.25">
      <c r="A850" s="338" t="s">
        <v>2547</v>
      </c>
      <c r="B850" s="260" t="s">
        <v>5085</v>
      </c>
      <c r="C850" s="310" t="s">
        <v>4383</v>
      </c>
      <c r="D850" s="299"/>
      <c r="E850" s="166" t="s">
        <v>4404</v>
      </c>
      <c r="F850" s="233">
        <v>1</v>
      </c>
      <c r="G850" s="168" t="s">
        <v>4963</v>
      </c>
      <c r="I850" s="52">
        <f t="shared" si="99"/>
        <v>2</v>
      </c>
      <c r="J850" s="96">
        <f t="shared" si="100"/>
        <v>0</v>
      </c>
      <c r="K850" s="97">
        <f t="shared" si="101"/>
        <v>0</v>
      </c>
    </row>
    <row r="851" spans="1:11" ht="45" customHeight="1" x14ac:dyDescent="0.25">
      <c r="A851" s="338" t="s">
        <v>2548</v>
      </c>
      <c r="B851" s="260" t="s">
        <v>5085</v>
      </c>
      <c r="C851" s="310" t="s">
        <v>4316</v>
      </c>
      <c r="D851" s="299"/>
      <c r="E851" s="166" t="s">
        <v>4404</v>
      </c>
      <c r="F851" s="233">
        <v>1</v>
      </c>
      <c r="G851" s="168" t="s">
        <v>4963</v>
      </c>
      <c r="I851" s="52">
        <f t="shared" si="99"/>
        <v>2</v>
      </c>
      <c r="J851" s="96">
        <f t="shared" si="100"/>
        <v>0</v>
      </c>
      <c r="K851" s="97">
        <f t="shared" si="101"/>
        <v>0</v>
      </c>
    </row>
    <row r="852" spans="1:11" ht="30" customHeight="1" x14ac:dyDescent="0.25">
      <c r="A852" s="338" t="s">
        <v>2549</v>
      </c>
      <c r="B852" s="260" t="s">
        <v>5085</v>
      </c>
      <c r="C852" s="310" t="s">
        <v>4384</v>
      </c>
      <c r="D852" s="299"/>
      <c r="E852" s="166" t="s">
        <v>4404</v>
      </c>
      <c r="F852" s="233">
        <v>1</v>
      </c>
      <c r="G852" s="168" t="s">
        <v>4963</v>
      </c>
      <c r="I852" s="52">
        <f t="shared" si="99"/>
        <v>2</v>
      </c>
      <c r="J852" s="96">
        <f t="shared" si="100"/>
        <v>0</v>
      </c>
      <c r="K852" s="97">
        <f t="shared" si="101"/>
        <v>0</v>
      </c>
    </row>
    <row r="853" spans="1:11" ht="30" customHeight="1" x14ac:dyDescent="0.25">
      <c r="A853" s="338" t="s">
        <v>2550</v>
      </c>
      <c r="B853" s="260" t="s">
        <v>5085</v>
      </c>
      <c r="C853" s="310" t="s">
        <v>4385</v>
      </c>
      <c r="D853" s="299"/>
      <c r="E853" s="166" t="s">
        <v>4404</v>
      </c>
      <c r="F853" s="233">
        <v>1</v>
      </c>
      <c r="G853" s="168" t="s">
        <v>4963</v>
      </c>
      <c r="I853" s="52">
        <f t="shared" si="99"/>
        <v>2</v>
      </c>
      <c r="J853" s="96">
        <f t="shared" si="100"/>
        <v>0</v>
      </c>
      <c r="K853" s="97">
        <f t="shared" si="101"/>
        <v>0</v>
      </c>
    </row>
    <row r="854" spans="1:11" ht="30" customHeight="1" x14ac:dyDescent="0.25">
      <c r="A854" s="338" t="s">
        <v>2551</v>
      </c>
      <c r="B854" s="260" t="s">
        <v>5085</v>
      </c>
      <c r="C854" s="310" t="s">
        <v>4386</v>
      </c>
      <c r="D854" s="299"/>
      <c r="E854" s="166" t="s">
        <v>4405</v>
      </c>
      <c r="F854" s="233">
        <v>1</v>
      </c>
      <c r="G854" s="168" t="s">
        <v>4963</v>
      </c>
      <c r="I854" s="52">
        <f t="shared" si="99"/>
        <v>2</v>
      </c>
      <c r="J854" s="96">
        <f t="shared" si="100"/>
        <v>0</v>
      </c>
      <c r="K854" s="97">
        <f t="shared" si="101"/>
        <v>0</v>
      </c>
    </row>
    <row r="855" spans="1:11" ht="30" customHeight="1" x14ac:dyDescent="0.25">
      <c r="A855" s="338" t="s">
        <v>2552</v>
      </c>
      <c r="B855" s="260" t="s">
        <v>5085</v>
      </c>
      <c r="C855" s="310" t="s">
        <v>4398</v>
      </c>
      <c r="D855" s="142"/>
      <c r="E855" s="166" t="s">
        <v>4404</v>
      </c>
      <c r="F855" s="233">
        <v>1</v>
      </c>
      <c r="G855" s="168" t="s">
        <v>4963</v>
      </c>
      <c r="I855" s="52">
        <f t="shared" si="99"/>
        <v>2</v>
      </c>
      <c r="J855" s="96">
        <f t="shared" si="100"/>
        <v>0</v>
      </c>
      <c r="K855" s="97">
        <f t="shared" si="101"/>
        <v>0</v>
      </c>
    </row>
    <row r="856" spans="1:11" ht="30" customHeight="1" x14ac:dyDescent="0.25">
      <c r="A856" s="338" t="s">
        <v>2553</v>
      </c>
      <c r="B856" s="260" t="s">
        <v>3041</v>
      </c>
      <c r="C856" s="310" t="s">
        <v>4965</v>
      </c>
      <c r="D856" s="142"/>
      <c r="E856" s="166"/>
      <c r="F856" s="233">
        <v>1</v>
      </c>
      <c r="G856" s="168" t="s">
        <v>4963</v>
      </c>
      <c r="I856" s="52">
        <f t="shared" si="99"/>
        <v>1</v>
      </c>
      <c r="J856" s="96">
        <f t="shared" si="100"/>
        <v>0</v>
      </c>
      <c r="K856" s="97">
        <f t="shared" si="101"/>
        <v>0</v>
      </c>
    </row>
    <row r="857" spans="1:11" ht="30" customHeight="1" x14ac:dyDescent="0.25">
      <c r="A857" s="338" t="s">
        <v>2554</v>
      </c>
      <c r="B857" s="260" t="s">
        <v>5085</v>
      </c>
      <c r="C857" s="310" t="s">
        <v>4966</v>
      </c>
      <c r="D857" s="299"/>
      <c r="E857" s="166" t="s">
        <v>4404</v>
      </c>
      <c r="F857" s="233">
        <v>1</v>
      </c>
      <c r="G857" s="168" t="s">
        <v>4963</v>
      </c>
      <c r="I857" s="52">
        <f t="shared" si="99"/>
        <v>2</v>
      </c>
      <c r="J857" s="96">
        <f t="shared" si="100"/>
        <v>0</v>
      </c>
      <c r="K857" s="97">
        <f t="shared" si="101"/>
        <v>0</v>
      </c>
    </row>
    <row r="858" spans="1:11" ht="59.25" customHeight="1" x14ac:dyDescent="0.25">
      <c r="A858" s="338" t="s">
        <v>2555</v>
      </c>
      <c r="B858" s="260" t="s">
        <v>3041</v>
      </c>
      <c r="C858" s="310" t="s">
        <v>4967</v>
      </c>
      <c r="D858" s="299"/>
      <c r="E858" s="166"/>
      <c r="F858" s="233">
        <v>1</v>
      </c>
      <c r="G858" s="168" t="s">
        <v>4963</v>
      </c>
      <c r="I858" s="52">
        <f t="shared" si="99"/>
        <v>1</v>
      </c>
      <c r="J858" s="96">
        <f t="shared" si="100"/>
        <v>0</v>
      </c>
      <c r="K858" s="97">
        <f t="shared" si="101"/>
        <v>0</v>
      </c>
    </row>
    <row r="859" spans="1:11" ht="30" customHeight="1" x14ac:dyDescent="0.25">
      <c r="A859" s="338" t="s">
        <v>2556</v>
      </c>
      <c r="B859" s="163" t="s">
        <v>5085</v>
      </c>
      <c r="C859" s="164" t="s">
        <v>614</v>
      </c>
      <c r="D859" s="299"/>
      <c r="E859" s="166" t="s">
        <v>4404</v>
      </c>
      <c r="F859" s="233">
        <v>1</v>
      </c>
      <c r="G859" s="168" t="s">
        <v>4963</v>
      </c>
      <c r="I859" s="52">
        <f t="shared" si="99"/>
        <v>2</v>
      </c>
      <c r="J859" s="96">
        <f t="shared" si="100"/>
        <v>0</v>
      </c>
      <c r="K859" s="97">
        <f t="shared" si="101"/>
        <v>0</v>
      </c>
    </row>
    <row r="860" spans="1:11" ht="30" customHeight="1" x14ac:dyDescent="0.25">
      <c r="A860" s="338" t="s">
        <v>2557</v>
      </c>
      <c r="B860" s="163" t="s">
        <v>5085</v>
      </c>
      <c r="C860" s="310" t="s">
        <v>615</v>
      </c>
      <c r="D860" s="299"/>
      <c r="E860" s="166" t="s">
        <v>4404</v>
      </c>
      <c r="F860" s="233">
        <v>1</v>
      </c>
      <c r="G860" s="168" t="s">
        <v>4963</v>
      </c>
      <c r="I860" s="52">
        <f t="shared" si="99"/>
        <v>2</v>
      </c>
      <c r="J860" s="96">
        <f t="shared" si="100"/>
        <v>0</v>
      </c>
      <c r="K860" s="97">
        <f t="shared" si="101"/>
        <v>0</v>
      </c>
    </row>
    <row r="861" spans="1:11" ht="30" customHeight="1" x14ac:dyDescent="0.25">
      <c r="A861" s="338" t="s">
        <v>2558</v>
      </c>
      <c r="B861" s="163" t="s">
        <v>5085</v>
      </c>
      <c r="C861" s="310" t="s">
        <v>616</v>
      </c>
      <c r="D861" s="299"/>
      <c r="E861" s="166" t="s">
        <v>4404</v>
      </c>
      <c r="F861" s="233">
        <v>1</v>
      </c>
      <c r="G861" s="168" t="s">
        <v>4963</v>
      </c>
      <c r="I861" s="52">
        <f t="shared" si="99"/>
        <v>2</v>
      </c>
      <c r="J861" s="96">
        <f t="shared" si="100"/>
        <v>0</v>
      </c>
      <c r="K861" s="97">
        <f t="shared" si="101"/>
        <v>0</v>
      </c>
    </row>
    <row r="862" spans="1:11" ht="30" customHeight="1" x14ac:dyDescent="0.25">
      <c r="A862" s="338" t="s">
        <v>2559</v>
      </c>
      <c r="B862" s="163" t="s">
        <v>5085</v>
      </c>
      <c r="C862" s="310" t="s">
        <v>2767</v>
      </c>
      <c r="D862" s="299"/>
      <c r="E862" s="166" t="s">
        <v>4404</v>
      </c>
      <c r="F862" s="233">
        <v>1</v>
      </c>
      <c r="G862" s="168" t="s">
        <v>4963</v>
      </c>
      <c r="I862" s="52">
        <f t="shared" si="99"/>
        <v>2</v>
      </c>
      <c r="J862" s="96">
        <f t="shared" si="100"/>
        <v>0</v>
      </c>
      <c r="K862" s="97">
        <f t="shared" si="101"/>
        <v>0</v>
      </c>
    </row>
    <row r="863" spans="1:11" ht="30" customHeight="1" x14ac:dyDescent="0.25">
      <c r="A863" s="338" t="s">
        <v>2560</v>
      </c>
      <c r="B863" s="163" t="s">
        <v>5085</v>
      </c>
      <c r="C863" s="310" t="s">
        <v>2768</v>
      </c>
      <c r="D863" s="299"/>
      <c r="E863" s="166" t="s">
        <v>4404</v>
      </c>
      <c r="F863" s="233">
        <v>1</v>
      </c>
      <c r="G863" s="168" t="s">
        <v>4963</v>
      </c>
      <c r="I863" s="52">
        <f t="shared" si="99"/>
        <v>2</v>
      </c>
      <c r="J863" s="96">
        <f t="shared" si="100"/>
        <v>0</v>
      </c>
      <c r="K863" s="97">
        <f t="shared" si="101"/>
        <v>0</v>
      </c>
    </row>
    <row r="864" spans="1:11" ht="30" customHeight="1" x14ac:dyDescent="0.25">
      <c r="A864" s="338" t="s">
        <v>2561</v>
      </c>
      <c r="B864" s="163" t="s">
        <v>5085</v>
      </c>
      <c r="C864" s="310" t="s">
        <v>2830</v>
      </c>
      <c r="D864" s="142"/>
      <c r="E864" s="166" t="s">
        <v>4404</v>
      </c>
      <c r="F864" s="233">
        <v>1</v>
      </c>
      <c r="G864" s="168" t="s">
        <v>4963</v>
      </c>
      <c r="I864" s="52">
        <f t="shared" si="99"/>
        <v>2</v>
      </c>
      <c r="J864" s="96">
        <f t="shared" si="100"/>
        <v>0</v>
      </c>
      <c r="K864" s="97">
        <f t="shared" si="101"/>
        <v>0</v>
      </c>
    </row>
    <row r="865" spans="1:11" ht="30" customHeight="1" x14ac:dyDescent="0.25">
      <c r="A865" s="338" t="s">
        <v>2562</v>
      </c>
      <c r="B865" s="163" t="s">
        <v>5085</v>
      </c>
      <c r="C865" s="310" t="s">
        <v>2831</v>
      </c>
      <c r="D865" s="142"/>
      <c r="E865" s="166" t="s">
        <v>4404</v>
      </c>
      <c r="F865" s="233">
        <v>1</v>
      </c>
      <c r="G865" s="168" t="s">
        <v>4963</v>
      </c>
      <c r="I865" s="52">
        <f t="shared" si="99"/>
        <v>2</v>
      </c>
      <c r="J865" s="96">
        <f t="shared" si="100"/>
        <v>0</v>
      </c>
      <c r="K865" s="97">
        <f t="shared" si="101"/>
        <v>0</v>
      </c>
    </row>
    <row r="866" spans="1:11" ht="45" customHeight="1" x14ac:dyDescent="0.25">
      <c r="A866" s="338" t="s">
        <v>2563</v>
      </c>
      <c r="B866" s="163" t="s">
        <v>5085</v>
      </c>
      <c r="C866" s="169" t="s">
        <v>2499</v>
      </c>
      <c r="D866" s="406"/>
      <c r="E866" s="166" t="s">
        <v>4404</v>
      </c>
      <c r="F866" s="233">
        <v>1</v>
      </c>
      <c r="G866" s="168" t="s">
        <v>4963</v>
      </c>
      <c r="I866" s="52">
        <f t="shared" si="99"/>
        <v>2</v>
      </c>
      <c r="J866" s="96">
        <f t="shared" si="100"/>
        <v>0</v>
      </c>
      <c r="K866" s="97">
        <f t="shared" si="101"/>
        <v>0</v>
      </c>
    </row>
    <row r="867" spans="1:11" ht="60" customHeight="1" x14ac:dyDescent="0.25">
      <c r="A867" s="338" t="s">
        <v>2564</v>
      </c>
      <c r="B867" s="163" t="s">
        <v>5085</v>
      </c>
      <c r="C867" s="169" t="s">
        <v>3523</v>
      </c>
      <c r="D867" s="355"/>
      <c r="E867" s="166" t="s">
        <v>4404</v>
      </c>
      <c r="F867" s="233">
        <v>1</v>
      </c>
      <c r="G867" s="168" t="s">
        <v>4963</v>
      </c>
      <c r="I867" s="52">
        <f t="shared" ref="I867:I898" si="102">IF(NOT(ISBLANK($B867)),VLOOKUP($B867,specdata,2,FALSE),"")</f>
        <v>2</v>
      </c>
      <c r="J867" s="96">
        <f t="shared" ref="J867:J898" si="103">VLOOKUP(G867,AvailabilityData,2,FALSE)</f>
        <v>0</v>
      </c>
      <c r="K867" s="97">
        <f t="shared" si="101"/>
        <v>0</v>
      </c>
    </row>
    <row r="868" spans="1:11" ht="30" customHeight="1" x14ac:dyDescent="0.25">
      <c r="A868" s="338" t="s">
        <v>2565</v>
      </c>
      <c r="B868" s="163" t="s">
        <v>5085</v>
      </c>
      <c r="C868" s="407" t="s">
        <v>617</v>
      </c>
      <c r="D868" s="406"/>
      <c r="E868" s="166" t="s">
        <v>4404</v>
      </c>
      <c r="F868" s="233">
        <v>1</v>
      </c>
      <c r="G868" s="168" t="s">
        <v>4963</v>
      </c>
      <c r="I868" s="52">
        <f t="shared" si="102"/>
        <v>2</v>
      </c>
      <c r="J868" s="96">
        <f t="shared" si="103"/>
        <v>0</v>
      </c>
      <c r="K868" s="97">
        <f t="shared" si="101"/>
        <v>0</v>
      </c>
    </row>
    <row r="869" spans="1:11" ht="30" customHeight="1" x14ac:dyDescent="0.25">
      <c r="A869" s="338" t="s">
        <v>2566</v>
      </c>
      <c r="B869" s="163" t="s">
        <v>5085</v>
      </c>
      <c r="C869" s="354" t="s">
        <v>618</v>
      </c>
      <c r="D869" s="406"/>
      <c r="E869" s="166" t="s">
        <v>4404</v>
      </c>
      <c r="F869" s="233">
        <v>1</v>
      </c>
      <c r="G869" s="168" t="s">
        <v>4963</v>
      </c>
      <c r="I869" s="52">
        <f t="shared" si="102"/>
        <v>2</v>
      </c>
      <c r="J869" s="96">
        <f t="shared" si="103"/>
        <v>0</v>
      </c>
      <c r="K869" s="97">
        <f t="shared" si="101"/>
        <v>0</v>
      </c>
    </row>
    <row r="870" spans="1:11" ht="30" customHeight="1" x14ac:dyDescent="0.25">
      <c r="A870" s="338" t="s">
        <v>2567</v>
      </c>
      <c r="B870" s="163" t="s">
        <v>5085</v>
      </c>
      <c r="C870" s="407" t="s">
        <v>619</v>
      </c>
      <c r="D870" s="299"/>
      <c r="E870" s="166" t="s">
        <v>4404</v>
      </c>
      <c r="F870" s="233">
        <v>1</v>
      </c>
      <c r="G870" s="168" t="s">
        <v>4963</v>
      </c>
      <c r="I870" s="52">
        <f t="shared" si="102"/>
        <v>2</v>
      </c>
      <c r="J870" s="96">
        <f t="shared" si="103"/>
        <v>0</v>
      </c>
      <c r="K870" s="97">
        <f t="shared" si="101"/>
        <v>0</v>
      </c>
    </row>
    <row r="871" spans="1:11" ht="30" customHeight="1" x14ac:dyDescent="0.25">
      <c r="A871" s="338" t="s">
        <v>2568</v>
      </c>
      <c r="B871" s="163" t="s">
        <v>5085</v>
      </c>
      <c r="C871" s="407" t="s">
        <v>620</v>
      </c>
      <c r="D871" s="299"/>
      <c r="E871" s="166" t="s">
        <v>4404</v>
      </c>
      <c r="F871" s="233">
        <v>1</v>
      </c>
      <c r="G871" s="168" t="s">
        <v>4963</v>
      </c>
      <c r="I871" s="52">
        <f t="shared" si="102"/>
        <v>2</v>
      </c>
      <c r="J871" s="96">
        <f t="shared" si="103"/>
        <v>0</v>
      </c>
      <c r="K871" s="97">
        <f t="shared" si="101"/>
        <v>0</v>
      </c>
    </row>
    <row r="872" spans="1:11" ht="30" customHeight="1" x14ac:dyDescent="0.25">
      <c r="A872" s="338" t="s">
        <v>2569</v>
      </c>
      <c r="B872" s="163" t="s">
        <v>3041</v>
      </c>
      <c r="C872" s="310" t="s">
        <v>621</v>
      </c>
      <c r="D872" s="142"/>
      <c r="E872" s="166" t="s">
        <v>4405</v>
      </c>
      <c r="F872" s="233">
        <v>1</v>
      </c>
      <c r="G872" s="168" t="s">
        <v>4963</v>
      </c>
      <c r="I872" s="52">
        <f t="shared" si="102"/>
        <v>1</v>
      </c>
      <c r="J872" s="96">
        <f t="shared" si="103"/>
        <v>0</v>
      </c>
      <c r="K872" s="97">
        <f t="shared" si="101"/>
        <v>0</v>
      </c>
    </row>
    <row r="873" spans="1:11" ht="45" customHeight="1" x14ac:dyDescent="0.25">
      <c r="A873" s="338" t="s">
        <v>2570</v>
      </c>
      <c r="B873" s="163" t="s">
        <v>3041</v>
      </c>
      <c r="C873" s="164" t="s">
        <v>2384</v>
      </c>
      <c r="D873" s="142"/>
      <c r="E873" s="166" t="s">
        <v>4405</v>
      </c>
      <c r="F873" s="233">
        <v>1</v>
      </c>
      <c r="G873" s="168" t="s">
        <v>4963</v>
      </c>
      <c r="I873" s="52">
        <f t="shared" si="102"/>
        <v>1</v>
      </c>
      <c r="J873" s="96">
        <f t="shared" si="103"/>
        <v>0</v>
      </c>
      <c r="K873" s="97">
        <f t="shared" si="101"/>
        <v>0</v>
      </c>
    </row>
    <row r="874" spans="1:11" ht="30" customHeight="1" x14ac:dyDescent="0.25">
      <c r="A874" s="338" t="s">
        <v>2681</v>
      </c>
      <c r="B874" s="163" t="s">
        <v>5085</v>
      </c>
      <c r="C874" s="169" t="s">
        <v>622</v>
      </c>
      <c r="D874" s="142"/>
      <c r="E874" s="166" t="s">
        <v>4404</v>
      </c>
      <c r="F874" s="233">
        <v>1</v>
      </c>
      <c r="G874" s="168" t="s">
        <v>4963</v>
      </c>
      <c r="I874" s="52">
        <f t="shared" si="102"/>
        <v>2</v>
      </c>
      <c r="J874" s="96">
        <f t="shared" si="103"/>
        <v>0</v>
      </c>
      <c r="K874" s="97">
        <f t="shared" si="101"/>
        <v>0</v>
      </c>
    </row>
    <row r="875" spans="1:11" ht="30" customHeight="1" x14ac:dyDescent="0.25">
      <c r="A875" s="338" t="s">
        <v>2682</v>
      </c>
      <c r="B875" s="163" t="s">
        <v>5085</v>
      </c>
      <c r="C875" s="164" t="s">
        <v>623</v>
      </c>
      <c r="D875" s="142"/>
      <c r="E875" s="166" t="s">
        <v>4404</v>
      </c>
      <c r="F875" s="233">
        <v>1</v>
      </c>
      <c r="G875" s="168" t="s">
        <v>4963</v>
      </c>
      <c r="I875" s="52">
        <f t="shared" si="102"/>
        <v>2</v>
      </c>
      <c r="J875" s="96">
        <f t="shared" si="103"/>
        <v>0</v>
      </c>
      <c r="K875" s="97">
        <f t="shared" si="101"/>
        <v>0</v>
      </c>
    </row>
    <row r="876" spans="1:11" ht="30" customHeight="1" x14ac:dyDescent="0.25">
      <c r="A876" s="338" t="s">
        <v>2683</v>
      </c>
      <c r="B876" s="163" t="s">
        <v>5085</v>
      </c>
      <c r="C876" s="169" t="s">
        <v>624</v>
      </c>
      <c r="D876" s="142"/>
      <c r="E876" s="166" t="s">
        <v>4404</v>
      </c>
      <c r="F876" s="233">
        <v>1</v>
      </c>
      <c r="G876" s="168" t="s">
        <v>4963</v>
      </c>
      <c r="I876" s="52">
        <f t="shared" si="102"/>
        <v>2</v>
      </c>
      <c r="J876" s="96">
        <f t="shared" si="103"/>
        <v>0</v>
      </c>
      <c r="K876" s="97">
        <f t="shared" si="101"/>
        <v>0</v>
      </c>
    </row>
    <row r="877" spans="1:11" ht="30" customHeight="1" x14ac:dyDescent="0.25">
      <c r="A877" s="338" t="s">
        <v>2684</v>
      </c>
      <c r="B877" s="163" t="s">
        <v>5085</v>
      </c>
      <c r="C877" s="169" t="s">
        <v>625</v>
      </c>
      <c r="D877" s="142"/>
      <c r="E877" s="166" t="s">
        <v>4404</v>
      </c>
      <c r="F877" s="233">
        <v>1</v>
      </c>
      <c r="G877" s="168" t="s">
        <v>4963</v>
      </c>
      <c r="I877" s="52">
        <f t="shared" si="102"/>
        <v>2</v>
      </c>
      <c r="J877" s="96">
        <f t="shared" si="103"/>
        <v>0</v>
      </c>
      <c r="K877" s="97">
        <f t="shared" si="101"/>
        <v>0</v>
      </c>
    </row>
    <row r="878" spans="1:11" ht="30" customHeight="1" x14ac:dyDescent="0.25">
      <c r="A878" s="338" t="s">
        <v>2685</v>
      </c>
      <c r="B878" s="163" t="s">
        <v>5085</v>
      </c>
      <c r="C878" s="169" t="s">
        <v>626</v>
      </c>
      <c r="D878" s="142"/>
      <c r="E878" s="166" t="s">
        <v>4404</v>
      </c>
      <c r="F878" s="233">
        <v>1</v>
      </c>
      <c r="G878" s="168" t="s">
        <v>4963</v>
      </c>
      <c r="I878" s="52">
        <f t="shared" si="102"/>
        <v>2</v>
      </c>
      <c r="J878" s="96">
        <f t="shared" si="103"/>
        <v>0</v>
      </c>
      <c r="K878" s="97">
        <f t="shared" si="101"/>
        <v>0</v>
      </c>
    </row>
    <row r="879" spans="1:11" ht="30" customHeight="1" x14ac:dyDescent="0.25">
      <c r="A879" s="338" t="s">
        <v>2686</v>
      </c>
      <c r="B879" s="163" t="s">
        <v>5085</v>
      </c>
      <c r="C879" s="169" t="s">
        <v>2475</v>
      </c>
      <c r="D879" s="142"/>
      <c r="E879" s="166" t="s">
        <v>4404</v>
      </c>
      <c r="F879" s="233">
        <v>1</v>
      </c>
      <c r="G879" s="168" t="s">
        <v>4963</v>
      </c>
      <c r="I879" s="52">
        <f t="shared" si="102"/>
        <v>2</v>
      </c>
      <c r="J879" s="96">
        <f t="shared" si="103"/>
        <v>0</v>
      </c>
      <c r="K879" s="97">
        <f t="shared" si="101"/>
        <v>0</v>
      </c>
    </row>
    <row r="880" spans="1:11" ht="30" customHeight="1" x14ac:dyDescent="0.25">
      <c r="A880" s="338" t="s">
        <v>2687</v>
      </c>
      <c r="B880" s="163" t="s">
        <v>5085</v>
      </c>
      <c r="C880" s="169" t="s">
        <v>4378</v>
      </c>
      <c r="D880" s="142"/>
      <c r="E880" s="166" t="s">
        <v>4404</v>
      </c>
      <c r="F880" s="233">
        <v>1</v>
      </c>
      <c r="G880" s="168" t="s">
        <v>4963</v>
      </c>
      <c r="I880" s="52">
        <f t="shared" si="102"/>
        <v>2</v>
      </c>
      <c r="J880" s="96">
        <f t="shared" si="103"/>
        <v>0</v>
      </c>
      <c r="K880" s="97">
        <f t="shared" si="101"/>
        <v>0</v>
      </c>
    </row>
    <row r="881" spans="1:11" ht="30" customHeight="1" x14ac:dyDescent="0.25">
      <c r="A881" s="338" t="s">
        <v>2688</v>
      </c>
      <c r="B881" s="163" t="s">
        <v>5085</v>
      </c>
      <c r="C881" s="169" t="s">
        <v>4379</v>
      </c>
      <c r="D881" s="406"/>
      <c r="E881" s="166" t="s">
        <v>4404</v>
      </c>
      <c r="F881" s="233">
        <v>1</v>
      </c>
      <c r="G881" s="168" t="s">
        <v>4963</v>
      </c>
      <c r="I881" s="52">
        <f t="shared" si="102"/>
        <v>2</v>
      </c>
      <c r="J881" s="96">
        <f t="shared" si="103"/>
        <v>0</v>
      </c>
      <c r="K881" s="97">
        <f t="shared" si="101"/>
        <v>0</v>
      </c>
    </row>
    <row r="882" spans="1:11" ht="45" customHeight="1" x14ac:dyDescent="0.25">
      <c r="A882" s="338" t="s">
        <v>2689</v>
      </c>
      <c r="B882" s="163" t="s">
        <v>5085</v>
      </c>
      <c r="C882" s="169" t="s">
        <v>2718</v>
      </c>
      <c r="D882" s="142"/>
      <c r="E882" s="166" t="s">
        <v>4404</v>
      </c>
      <c r="F882" s="233">
        <v>1</v>
      </c>
      <c r="G882" s="168" t="s">
        <v>4963</v>
      </c>
      <c r="I882" s="52">
        <f t="shared" si="102"/>
        <v>2</v>
      </c>
      <c r="J882" s="96">
        <f t="shared" si="103"/>
        <v>0</v>
      </c>
      <c r="K882" s="97">
        <f t="shared" si="101"/>
        <v>0</v>
      </c>
    </row>
    <row r="883" spans="1:11" ht="38.25" x14ac:dyDescent="0.25">
      <c r="A883" s="338" t="s">
        <v>2690</v>
      </c>
      <c r="B883" s="163" t="s">
        <v>5085</v>
      </c>
      <c r="C883" s="169" t="s">
        <v>2769</v>
      </c>
      <c r="D883" s="142"/>
      <c r="E883" s="166" t="s">
        <v>4404</v>
      </c>
      <c r="F883" s="233">
        <v>1</v>
      </c>
      <c r="G883" s="168" t="s">
        <v>4963</v>
      </c>
      <c r="I883" s="52">
        <f t="shared" si="102"/>
        <v>2</v>
      </c>
      <c r="J883" s="96">
        <f t="shared" si="103"/>
        <v>0</v>
      </c>
      <c r="K883" s="97">
        <f t="shared" si="101"/>
        <v>0</v>
      </c>
    </row>
    <row r="884" spans="1:11" ht="45" customHeight="1" x14ac:dyDescent="0.25">
      <c r="A884" s="338" t="s">
        <v>2691</v>
      </c>
      <c r="B884" s="163" t="s">
        <v>5085</v>
      </c>
      <c r="C884" s="169" t="s">
        <v>3458</v>
      </c>
      <c r="D884" s="142"/>
      <c r="E884" s="166" t="s">
        <v>4404</v>
      </c>
      <c r="F884" s="233">
        <v>1</v>
      </c>
      <c r="G884" s="168" t="s">
        <v>4963</v>
      </c>
      <c r="I884" s="52">
        <f t="shared" si="102"/>
        <v>2</v>
      </c>
      <c r="J884" s="96">
        <f t="shared" si="103"/>
        <v>0</v>
      </c>
      <c r="K884" s="97">
        <f t="shared" si="101"/>
        <v>0</v>
      </c>
    </row>
    <row r="885" spans="1:11" ht="30" customHeight="1" x14ac:dyDescent="0.25">
      <c r="A885" s="338" t="s">
        <v>2692</v>
      </c>
      <c r="B885" s="260" t="s">
        <v>3041</v>
      </c>
      <c r="C885" s="169" t="s">
        <v>2827</v>
      </c>
      <c r="D885" s="142"/>
      <c r="E885" s="166" t="s">
        <v>4405</v>
      </c>
      <c r="F885" s="233">
        <v>1</v>
      </c>
      <c r="G885" s="168" t="s">
        <v>4963</v>
      </c>
      <c r="I885" s="52">
        <f t="shared" si="102"/>
        <v>1</v>
      </c>
      <c r="J885" s="96">
        <f t="shared" si="103"/>
        <v>0</v>
      </c>
      <c r="K885" s="97">
        <f t="shared" si="101"/>
        <v>0</v>
      </c>
    </row>
    <row r="886" spans="1:11" ht="30" customHeight="1" x14ac:dyDescent="0.25">
      <c r="A886" s="338" t="s">
        <v>2693</v>
      </c>
      <c r="B886" s="260" t="s">
        <v>3041</v>
      </c>
      <c r="C886" s="169" t="s">
        <v>2828</v>
      </c>
      <c r="D886" s="355"/>
      <c r="E886" s="166" t="s">
        <v>4405</v>
      </c>
      <c r="F886" s="233">
        <v>1</v>
      </c>
      <c r="G886" s="168" t="s">
        <v>4963</v>
      </c>
      <c r="I886" s="52">
        <f t="shared" si="102"/>
        <v>1</v>
      </c>
      <c r="J886" s="96">
        <f t="shared" si="103"/>
        <v>0</v>
      </c>
      <c r="K886" s="97">
        <f t="shared" si="101"/>
        <v>0</v>
      </c>
    </row>
    <row r="887" spans="1:11" ht="30" customHeight="1" x14ac:dyDescent="0.25">
      <c r="A887" s="338" t="s">
        <v>2694</v>
      </c>
      <c r="B887" s="260" t="s">
        <v>3041</v>
      </c>
      <c r="C887" s="169" t="s">
        <v>4345</v>
      </c>
      <c r="D887" s="406"/>
      <c r="E887" s="166" t="s">
        <v>4405</v>
      </c>
      <c r="F887" s="233">
        <v>1</v>
      </c>
      <c r="G887" s="168" t="s">
        <v>4963</v>
      </c>
      <c r="I887" s="52">
        <f t="shared" si="102"/>
        <v>1</v>
      </c>
      <c r="J887" s="96">
        <f t="shared" si="103"/>
        <v>0</v>
      </c>
      <c r="K887" s="97">
        <f t="shared" si="101"/>
        <v>0</v>
      </c>
    </row>
    <row r="888" spans="1:11" ht="30" customHeight="1" x14ac:dyDescent="0.25">
      <c r="A888" s="338" t="s">
        <v>2695</v>
      </c>
      <c r="B888" s="163" t="s">
        <v>5085</v>
      </c>
      <c r="C888" s="354" t="s">
        <v>2383</v>
      </c>
      <c r="D888" s="299"/>
      <c r="E888" s="166" t="s">
        <v>4404</v>
      </c>
      <c r="F888" s="233">
        <v>1</v>
      </c>
      <c r="G888" s="168" t="s">
        <v>4963</v>
      </c>
      <c r="I888" s="52">
        <f t="shared" si="102"/>
        <v>2</v>
      </c>
      <c r="J888" s="96">
        <f t="shared" si="103"/>
        <v>0</v>
      </c>
      <c r="K888" s="97">
        <f t="shared" si="101"/>
        <v>0</v>
      </c>
    </row>
    <row r="889" spans="1:11" ht="45" customHeight="1" x14ac:dyDescent="0.25">
      <c r="A889" s="338" t="s">
        <v>2696</v>
      </c>
      <c r="B889" s="163" t="s">
        <v>5085</v>
      </c>
      <c r="C889" s="310" t="s">
        <v>2770</v>
      </c>
      <c r="D889" s="299"/>
      <c r="E889" s="166" t="s">
        <v>4404</v>
      </c>
      <c r="F889" s="233">
        <v>1</v>
      </c>
      <c r="G889" s="168" t="s">
        <v>4963</v>
      </c>
      <c r="I889" s="52">
        <f t="shared" si="102"/>
        <v>2</v>
      </c>
      <c r="J889" s="96">
        <f t="shared" si="103"/>
        <v>0</v>
      </c>
      <c r="K889" s="97">
        <f t="shared" si="101"/>
        <v>0</v>
      </c>
    </row>
    <row r="890" spans="1:11" ht="30" customHeight="1" x14ac:dyDescent="0.25">
      <c r="A890" s="338" t="s">
        <v>2697</v>
      </c>
      <c r="B890" s="163" t="s">
        <v>5085</v>
      </c>
      <c r="C890" s="310" t="s">
        <v>2382</v>
      </c>
      <c r="D890" s="406"/>
      <c r="E890" s="166" t="s">
        <v>4404</v>
      </c>
      <c r="F890" s="233">
        <v>1</v>
      </c>
      <c r="G890" s="168" t="s">
        <v>4963</v>
      </c>
      <c r="I890" s="52">
        <f t="shared" si="102"/>
        <v>2</v>
      </c>
      <c r="J890" s="96">
        <f t="shared" si="103"/>
        <v>0</v>
      </c>
      <c r="K890" s="97">
        <f t="shared" si="101"/>
        <v>0</v>
      </c>
    </row>
    <row r="891" spans="1:11" ht="30" customHeight="1" x14ac:dyDescent="0.25">
      <c r="A891" s="338" t="s">
        <v>2698</v>
      </c>
      <c r="B891" s="163" t="s">
        <v>5085</v>
      </c>
      <c r="C891" s="310" t="s">
        <v>2381</v>
      </c>
      <c r="D891" s="142"/>
      <c r="E891" s="166" t="s">
        <v>4404</v>
      </c>
      <c r="F891" s="233">
        <v>1</v>
      </c>
      <c r="G891" s="168" t="s">
        <v>4963</v>
      </c>
      <c r="I891" s="52">
        <f t="shared" si="102"/>
        <v>2</v>
      </c>
      <c r="J891" s="96">
        <f t="shared" si="103"/>
        <v>0</v>
      </c>
      <c r="K891" s="97">
        <f t="shared" si="101"/>
        <v>0</v>
      </c>
    </row>
    <row r="892" spans="1:11" ht="45" customHeight="1" x14ac:dyDescent="0.25">
      <c r="A892" s="338" t="s">
        <v>2864</v>
      </c>
      <c r="B892" s="163" t="s">
        <v>5085</v>
      </c>
      <c r="C892" s="310" t="s">
        <v>2380</v>
      </c>
      <c r="D892" s="142"/>
      <c r="E892" s="166" t="s">
        <v>4404</v>
      </c>
      <c r="F892" s="233">
        <v>1</v>
      </c>
      <c r="G892" s="168" t="s">
        <v>4963</v>
      </c>
      <c r="I892" s="52">
        <f t="shared" si="102"/>
        <v>2</v>
      </c>
      <c r="J892" s="96">
        <f t="shared" si="103"/>
        <v>0</v>
      </c>
      <c r="K892" s="97">
        <f t="shared" si="101"/>
        <v>0</v>
      </c>
    </row>
    <row r="893" spans="1:11" ht="30" customHeight="1" x14ac:dyDescent="0.25">
      <c r="A893" s="338" t="s">
        <v>2865</v>
      </c>
      <c r="B893" s="163" t="s">
        <v>5085</v>
      </c>
      <c r="C893" s="164" t="s">
        <v>2379</v>
      </c>
      <c r="D893" s="142"/>
      <c r="E893" s="166" t="s">
        <v>4404</v>
      </c>
      <c r="F893" s="233">
        <v>1</v>
      </c>
      <c r="G893" s="168" t="s">
        <v>4963</v>
      </c>
      <c r="I893" s="52">
        <f t="shared" si="102"/>
        <v>2</v>
      </c>
      <c r="J893" s="96">
        <f t="shared" si="103"/>
        <v>0</v>
      </c>
      <c r="K893" s="97">
        <f t="shared" si="101"/>
        <v>0</v>
      </c>
    </row>
    <row r="894" spans="1:11" ht="30" customHeight="1" x14ac:dyDescent="0.25">
      <c r="A894" s="338" t="s">
        <v>2866</v>
      </c>
      <c r="B894" s="163" t="s">
        <v>5085</v>
      </c>
      <c r="C894" s="164" t="s">
        <v>2467</v>
      </c>
      <c r="D894" s="142"/>
      <c r="E894" s="166" t="s">
        <v>4404</v>
      </c>
      <c r="F894" s="233">
        <v>1</v>
      </c>
      <c r="G894" s="168" t="s">
        <v>4963</v>
      </c>
      <c r="I894" s="52">
        <f t="shared" si="102"/>
        <v>2</v>
      </c>
      <c r="J894" s="96">
        <f t="shared" si="103"/>
        <v>0</v>
      </c>
      <c r="K894" s="97">
        <f t="shared" si="101"/>
        <v>0</v>
      </c>
    </row>
    <row r="895" spans="1:11" ht="30" customHeight="1" x14ac:dyDescent="0.25">
      <c r="A895" s="338" t="s">
        <v>2867</v>
      </c>
      <c r="B895" s="163" t="s">
        <v>5085</v>
      </c>
      <c r="C895" s="164" t="s">
        <v>2469</v>
      </c>
      <c r="D895" s="142"/>
      <c r="E895" s="166" t="s">
        <v>4404</v>
      </c>
      <c r="F895" s="233">
        <v>1</v>
      </c>
      <c r="G895" s="168" t="s">
        <v>4963</v>
      </c>
      <c r="I895" s="52">
        <f t="shared" si="102"/>
        <v>2</v>
      </c>
      <c r="J895" s="96">
        <f t="shared" si="103"/>
        <v>0</v>
      </c>
      <c r="K895" s="97">
        <f t="shared" si="101"/>
        <v>0</v>
      </c>
    </row>
    <row r="896" spans="1:11" ht="30" customHeight="1" x14ac:dyDescent="0.25">
      <c r="A896" s="338" t="s">
        <v>2868</v>
      </c>
      <c r="B896" s="163" t="s">
        <v>5085</v>
      </c>
      <c r="C896" s="164" t="s">
        <v>2468</v>
      </c>
      <c r="D896" s="142"/>
      <c r="E896" s="166" t="s">
        <v>4404</v>
      </c>
      <c r="F896" s="233">
        <v>1</v>
      </c>
      <c r="G896" s="168" t="s">
        <v>4963</v>
      </c>
      <c r="I896" s="52">
        <f t="shared" si="102"/>
        <v>2</v>
      </c>
      <c r="J896" s="96">
        <f t="shared" si="103"/>
        <v>0</v>
      </c>
      <c r="K896" s="97">
        <f t="shared" si="101"/>
        <v>0</v>
      </c>
    </row>
    <row r="897" spans="1:11" ht="30" customHeight="1" x14ac:dyDescent="0.25">
      <c r="A897" s="338" t="s">
        <v>2869</v>
      </c>
      <c r="B897" s="163" t="s">
        <v>5085</v>
      </c>
      <c r="C897" s="164" t="s">
        <v>2458</v>
      </c>
      <c r="D897" s="142"/>
      <c r="E897" s="166" t="s">
        <v>4404</v>
      </c>
      <c r="F897" s="233">
        <v>1</v>
      </c>
      <c r="G897" s="168" t="s">
        <v>4963</v>
      </c>
      <c r="I897" s="52">
        <f t="shared" si="102"/>
        <v>2</v>
      </c>
      <c r="J897" s="96">
        <f t="shared" si="103"/>
        <v>0</v>
      </c>
      <c r="K897" s="97">
        <f t="shared" si="101"/>
        <v>0</v>
      </c>
    </row>
    <row r="898" spans="1:11" ht="30" customHeight="1" x14ac:dyDescent="0.25">
      <c r="A898" s="338" t="s">
        <v>2870</v>
      </c>
      <c r="B898" s="163" t="s">
        <v>5085</v>
      </c>
      <c r="C898" s="164" t="s">
        <v>2495</v>
      </c>
      <c r="D898" s="142"/>
      <c r="E898" s="166" t="s">
        <v>4404</v>
      </c>
      <c r="F898" s="233">
        <v>1</v>
      </c>
      <c r="G898" s="168" t="s">
        <v>4963</v>
      </c>
      <c r="I898" s="52">
        <f t="shared" si="102"/>
        <v>2</v>
      </c>
      <c r="J898" s="96">
        <f t="shared" si="103"/>
        <v>0</v>
      </c>
      <c r="K898" s="97">
        <f t="shared" si="101"/>
        <v>0</v>
      </c>
    </row>
    <row r="899" spans="1:11" ht="30" customHeight="1" x14ac:dyDescent="0.25">
      <c r="A899" s="338" t="s">
        <v>2871</v>
      </c>
      <c r="B899" s="163" t="s">
        <v>5085</v>
      </c>
      <c r="C899" s="164" t="s">
        <v>2496</v>
      </c>
      <c r="D899" s="299"/>
      <c r="E899" s="166" t="s">
        <v>4404</v>
      </c>
      <c r="F899" s="233">
        <v>1</v>
      </c>
      <c r="G899" s="168" t="s">
        <v>4963</v>
      </c>
      <c r="I899" s="52">
        <f t="shared" ref="I899:I915" si="104">IF(NOT(ISBLANK($B899)),VLOOKUP($B899,specdata,2,FALSE),"")</f>
        <v>2</v>
      </c>
      <c r="J899" s="96">
        <f t="shared" ref="J899:J915" si="105">VLOOKUP(G899,AvailabilityData,2,FALSE)</f>
        <v>0</v>
      </c>
      <c r="K899" s="97">
        <f t="shared" si="101"/>
        <v>0</v>
      </c>
    </row>
    <row r="900" spans="1:11" ht="30" customHeight="1" x14ac:dyDescent="0.25">
      <c r="A900" s="338" t="s">
        <v>2872</v>
      </c>
      <c r="B900" s="163" t="s">
        <v>5085</v>
      </c>
      <c r="C900" s="164" t="s">
        <v>2494</v>
      </c>
      <c r="D900" s="299"/>
      <c r="E900" s="166" t="s">
        <v>4404</v>
      </c>
      <c r="F900" s="233">
        <v>1</v>
      </c>
      <c r="G900" s="168" t="s">
        <v>4963</v>
      </c>
      <c r="I900" s="52">
        <f t="shared" si="104"/>
        <v>2</v>
      </c>
      <c r="J900" s="96">
        <f t="shared" si="105"/>
        <v>0</v>
      </c>
      <c r="K900" s="97">
        <f t="shared" si="101"/>
        <v>0</v>
      </c>
    </row>
    <row r="901" spans="1:11" ht="45" customHeight="1" x14ac:dyDescent="0.25">
      <c r="A901" s="338" t="s">
        <v>2873</v>
      </c>
      <c r="B901" s="163" t="s">
        <v>5085</v>
      </c>
      <c r="C901" s="310" t="s">
        <v>2378</v>
      </c>
      <c r="D901" s="299"/>
      <c r="E901" s="166" t="s">
        <v>4404</v>
      </c>
      <c r="F901" s="233">
        <v>1</v>
      </c>
      <c r="G901" s="168" t="s">
        <v>4963</v>
      </c>
      <c r="I901" s="52">
        <f t="shared" si="104"/>
        <v>2</v>
      </c>
      <c r="J901" s="96">
        <f t="shared" si="105"/>
        <v>0</v>
      </c>
      <c r="K901" s="97">
        <f t="shared" si="101"/>
        <v>0</v>
      </c>
    </row>
    <row r="902" spans="1:11" ht="30" customHeight="1" x14ac:dyDescent="0.25">
      <c r="A902" s="338" t="s">
        <v>2874</v>
      </c>
      <c r="B902" s="163" t="s">
        <v>3041</v>
      </c>
      <c r="C902" s="310" t="s">
        <v>2377</v>
      </c>
      <c r="D902" s="299"/>
      <c r="E902" s="166"/>
      <c r="F902" s="233">
        <v>1</v>
      </c>
      <c r="G902" s="168" t="s">
        <v>4963</v>
      </c>
      <c r="I902" s="52">
        <f t="shared" si="104"/>
        <v>1</v>
      </c>
      <c r="J902" s="96">
        <f t="shared" si="105"/>
        <v>0</v>
      </c>
      <c r="K902" s="97">
        <f t="shared" ref="K902:K965" si="106">I902*J902</f>
        <v>0</v>
      </c>
    </row>
    <row r="903" spans="1:11" ht="30" customHeight="1" x14ac:dyDescent="0.25">
      <c r="A903" s="338" t="s">
        <v>2875</v>
      </c>
      <c r="B903" s="260" t="s">
        <v>5085</v>
      </c>
      <c r="C903" s="310" t="s">
        <v>4373</v>
      </c>
      <c r="D903" s="299"/>
      <c r="E903" s="166" t="s">
        <v>4404</v>
      </c>
      <c r="F903" s="233">
        <v>1</v>
      </c>
      <c r="G903" s="168" t="s">
        <v>4963</v>
      </c>
      <c r="I903" s="52">
        <f t="shared" si="104"/>
        <v>2</v>
      </c>
      <c r="J903" s="96">
        <f t="shared" si="105"/>
        <v>0</v>
      </c>
      <c r="K903" s="97">
        <f t="shared" si="106"/>
        <v>0</v>
      </c>
    </row>
    <row r="904" spans="1:11" ht="30" customHeight="1" x14ac:dyDescent="0.25">
      <c r="A904" s="338" t="s">
        <v>2876</v>
      </c>
      <c r="B904" s="260" t="s">
        <v>5085</v>
      </c>
      <c r="C904" s="310" t="s">
        <v>4374</v>
      </c>
      <c r="D904" s="299"/>
      <c r="E904" s="166" t="s">
        <v>4404</v>
      </c>
      <c r="F904" s="233">
        <v>1</v>
      </c>
      <c r="G904" s="168" t="s">
        <v>4963</v>
      </c>
      <c r="I904" s="52">
        <f t="shared" si="104"/>
        <v>2</v>
      </c>
      <c r="J904" s="96">
        <f t="shared" si="105"/>
        <v>0</v>
      </c>
      <c r="K904" s="97">
        <f t="shared" si="106"/>
        <v>0</v>
      </c>
    </row>
    <row r="905" spans="1:11" ht="30" customHeight="1" x14ac:dyDescent="0.25">
      <c r="A905" s="338" t="s">
        <v>2877</v>
      </c>
      <c r="B905" s="260" t="s">
        <v>5085</v>
      </c>
      <c r="C905" s="310" t="s">
        <v>4375</v>
      </c>
      <c r="D905" s="299"/>
      <c r="E905" s="166" t="s">
        <v>4404</v>
      </c>
      <c r="F905" s="233">
        <v>1</v>
      </c>
      <c r="G905" s="168" t="s">
        <v>4963</v>
      </c>
      <c r="I905" s="52">
        <f t="shared" si="104"/>
        <v>2</v>
      </c>
      <c r="J905" s="96">
        <f t="shared" si="105"/>
        <v>0</v>
      </c>
      <c r="K905" s="97">
        <f t="shared" si="106"/>
        <v>0</v>
      </c>
    </row>
    <row r="906" spans="1:11" ht="30" customHeight="1" x14ac:dyDescent="0.25">
      <c r="A906" s="338" t="s">
        <v>2878</v>
      </c>
      <c r="B906" s="260" t="s">
        <v>5085</v>
      </c>
      <c r="C906" s="310" t="s">
        <v>2376</v>
      </c>
      <c r="D906" s="299"/>
      <c r="E906" s="166" t="s">
        <v>4404</v>
      </c>
      <c r="F906" s="233">
        <v>1</v>
      </c>
      <c r="G906" s="168" t="s">
        <v>4963</v>
      </c>
      <c r="I906" s="52">
        <f t="shared" si="104"/>
        <v>2</v>
      </c>
      <c r="J906" s="96">
        <f t="shared" si="105"/>
        <v>0</v>
      </c>
      <c r="K906" s="97">
        <f t="shared" si="106"/>
        <v>0</v>
      </c>
    </row>
    <row r="907" spans="1:11" ht="30" customHeight="1" x14ac:dyDescent="0.25">
      <c r="A907" s="338" t="s">
        <v>2879</v>
      </c>
      <c r="B907" s="163" t="s">
        <v>3041</v>
      </c>
      <c r="C907" s="310" t="s">
        <v>2375</v>
      </c>
      <c r="D907" s="299"/>
      <c r="E907" s="166" t="s">
        <v>4405</v>
      </c>
      <c r="F907" s="233">
        <v>1</v>
      </c>
      <c r="G907" s="168" t="s">
        <v>4963</v>
      </c>
      <c r="I907" s="52">
        <f t="shared" si="104"/>
        <v>1</v>
      </c>
      <c r="J907" s="96">
        <f t="shared" si="105"/>
        <v>0</v>
      </c>
      <c r="K907" s="97">
        <f t="shared" si="106"/>
        <v>0</v>
      </c>
    </row>
    <row r="908" spans="1:11" ht="45" customHeight="1" x14ac:dyDescent="0.25">
      <c r="A908" s="338" t="s">
        <v>2880</v>
      </c>
      <c r="B908" s="163" t="s">
        <v>5085</v>
      </c>
      <c r="C908" s="310" t="s">
        <v>2803</v>
      </c>
      <c r="D908" s="299"/>
      <c r="E908" s="166"/>
      <c r="F908" s="233">
        <v>1</v>
      </c>
      <c r="G908" s="168" t="s">
        <v>4963</v>
      </c>
      <c r="I908" s="52">
        <f t="shared" si="104"/>
        <v>2</v>
      </c>
      <c r="J908" s="96">
        <f t="shared" si="105"/>
        <v>0</v>
      </c>
      <c r="K908" s="97">
        <f t="shared" si="106"/>
        <v>0</v>
      </c>
    </row>
    <row r="909" spans="1:11" ht="45" customHeight="1" x14ac:dyDescent="0.25">
      <c r="A909" s="338" t="s">
        <v>2881</v>
      </c>
      <c r="B909" s="163" t="s">
        <v>5085</v>
      </c>
      <c r="C909" s="310" t="s">
        <v>2374</v>
      </c>
      <c r="D909" s="299"/>
      <c r="E909" s="166"/>
      <c r="F909" s="233">
        <v>1</v>
      </c>
      <c r="G909" s="168" t="s">
        <v>4963</v>
      </c>
      <c r="I909" s="52">
        <f t="shared" si="104"/>
        <v>2</v>
      </c>
      <c r="J909" s="96">
        <f t="shared" si="105"/>
        <v>0</v>
      </c>
      <c r="K909" s="97">
        <f t="shared" si="106"/>
        <v>0</v>
      </c>
    </row>
    <row r="910" spans="1:11" ht="25.5" x14ac:dyDescent="0.25">
      <c r="A910" s="338" t="s">
        <v>2882</v>
      </c>
      <c r="B910" s="163" t="s">
        <v>5085</v>
      </c>
      <c r="C910" s="310" t="s">
        <v>2373</v>
      </c>
      <c r="D910" s="299"/>
      <c r="E910" s="166"/>
      <c r="F910" s="233">
        <v>1</v>
      </c>
      <c r="G910" s="168" t="s">
        <v>4963</v>
      </c>
      <c r="I910" s="52">
        <f t="shared" si="104"/>
        <v>2</v>
      </c>
      <c r="J910" s="96">
        <f t="shared" si="105"/>
        <v>0</v>
      </c>
      <c r="K910" s="97">
        <f t="shared" si="106"/>
        <v>0</v>
      </c>
    </row>
    <row r="911" spans="1:11" ht="30" customHeight="1" x14ac:dyDescent="0.25">
      <c r="A911" s="338" t="s">
        <v>2883</v>
      </c>
      <c r="B911" s="163" t="s">
        <v>5085</v>
      </c>
      <c r="C911" s="310" t="s">
        <v>628</v>
      </c>
      <c r="D911" s="299"/>
      <c r="E911" s="166"/>
      <c r="F911" s="233">
        <v>1</v>
      </c>
      <c r="G911" s="168" t="s">
        <v>4963</v>
      </c>
      <c r="I911" s="52">
        <f t="shared" si="104"/>
        <v>2</v>
      </c>
      <c r="J911" s="96">
        <f t="shared" si="105"/>
        <v>0</v>
      </c>
      <c r="K911" s="97">
        <f t="shared" si="106"/>
        <v>0</v>
      </c>
    </row>
    <row r="912" spans="1:11" ht="45" customHeight="1" x14ac:dyDescent="0.25">
      <c r="A912" s="338" t="s">
        <v>2884</v>
      </c>
      <c r="B912" s="163" t="s">
        <v>5085</v>
      </c>
      <c r="C912" s="310" t="s">
        <v>4837</v>
      </c>
      <c r="D912" s="299"/>
      <c r="E912" s="166"/>
      <c r="F912" s="233">
        <v>1</v>
      </c>
      <c r="G912" s="168" t="s">
        <v>4963</v>
      </c>
      <c r="I912" s="52">
        <f t="shared" si="104"/>
        <v>2</v>
      </c>
      <c r="J912" s="96">
        <f t="shared" si="105"/>
        <v>0</v>
      </c>
      <c r="K912" s="97">
        <f t="shared" si="106"/>
        <v>0</v>
      </c>
    </row>
    <row r="913" spans="1:11" ht="45" customHeight="1" x14ac:dyDescent="0.25">
      <c r="A913" s="338" t="s">
        <v>2885</v>
      </c>
      <c r="B913" s="163" t="s">
        <v>5085</v>
      </c>
      <c r="C913" s="310" t="s">
        <v>2804</v>
      </c>
      <c r="D913" s="299"/>
      <c r="E913" s="166"/>
      <c r="F913" s="233">
        <v>1</v>
      </c>
      <c r="G913" s="168" t="s">
        <v>4963</v>
      </c>
      <c r="I913" s="52">
        <f t="shared" si="104"/>
        <v>2</v>
      </c>
      <c r="J913" s="96">
        <f t="shared" si="105"/>
        <v>0</v>
      </c>
      <c r="K913" s="97">
        <f t="shared" si="106"/>
        <v>0</v>
      </c>
    </row>
    <row r="914" spans="1:11" ht="45" customHeight="1" x14ac:dyDescent="0.25">
      <c r="A914" s="338" t="s">
        <v>2886</v>
      </c>
      <c r="B914" s="163" t="s">
        <v>5085</v>
      </c>
      <c r="C914" s="310" t="s">
        <v>3122</v>
      </c>
      <c r="D914" s="299"/>
      <c r="E914" s="166"/>
      <c r="F914" s="233">
        <v>1</v>
      </c>
      <c r="G914" s="168" t="s">
        <v>4963</v>
      </c>
      <c r="I914" s="52">
        <f t="shared" si="104"/>
        <v>2</v>
      </c>
      <c r="J914" s="96">
        <f t="shared" si="105"/>
        <v>0</v>
      </c>
      <c r="K914" s="97">
        <f t="shared" si="106"/>
        <v>0</v>
      </c>
    </row>
    <row r="915" spans="1:11" ht="30" customHeight="1" x14ac:dyDescent="0.25">
      <c r="A915" s="338" t="s">
        <v>2887</v>
      </c>
      <c r="B915" s="163" t="s">
        <v>5085</v>
      </c>
      <c r="C915" s="324" t="s">
        <v>4249</v>
      </c>
      <c r="D915" s="325"/>
      <c r="E915" s="326"/>
      <c r="F915" s="233">
        <v>1</v>
      </c>
      <c r="G915" s="168" t="s">
        <v>4963</v>
      </c>
      <c r="I915" s="52">
        <f t="shared" si="104"/>
        <v>2</v>
      </c>
      <c r="J915" s="96">
        <f t="shared" si="105"/>
        <v>0</v>
      </c>
      <c r="K915" s="97">
        <f t="shared" si="106"/>
        <v>0</v>
      </c>
    </row>
    <row r="916" spans="1:11" ht="30" customHeight="1" x14ac:dyDescent="0.25">
      <c r="A916" s="191"/>
      <c r="B916" s="192"/>
      <c r="C916" s="187" t="s">
        <v>4974</v>
      </c>
      <c r="D916" s="188"/>
      <c r="E916" s="328"/>
      <c r="F916" s="331"/>
      <c r="G916" s="481"/>
      <c r="I916" s="52"/>
      <c r="J916" s="96"/>
      <c r="K916" s="97"/>
    </row>
    <row r="917" spans="1:11" ht="30" customHeight="1" x14ac:dyDescent="0.25">
      <c r="A917" s="212" t="s">
        <v>2888</v>
      </c>
      <c r="B917" s="260" t="s">
        <v>5085</v>
      </c>
      <c r="C917" s="295" t="s">
        <v>1</v>
      </c>
      <c r="D917" s="395"/>
      <c r="E917" s="261"/>
      <c r="F917" s="233">
        <v>1</v>
      </c>
      <c r="G917" s="168" t="s">
        <v>4963</v>
      </c>
      <c r="I917" s="52">
        <f t="shared" ref="I917:I927" si="107">IF(NOT(ISBLANK($B917)),VLOOKUP($B917,specdata,2,FALSE),"")</f>
        <v>2</v>
      </c>
      <c r="J917" s="96">
        <f t="shared" ref="J917:J927" si="108">VLOOKUP(G917,AvailabilityData,2,FALSE)</f>
        <v>0</v>
      </c>
      <c r="K917" s="97">
        <f t="shared" si="106"/>
        <v>0</v>
      </c>
    </row>
    <row r="918" spans="1:11" ht="30" customHeight="1" x14ac:dyDescent="0.25">
      <c r="A918" s="212" t="s">
        <v>2889</v>
      </c>
      <c r="B918" s="260" t="s">
        <v>5085</v>
      </c>
      <c r="C918" s="297" t="s">
        <v>4975</v>
      </c>
      <c r="D918" s="299"/>
      <c r="E918" s="166"/>
      <c r="F918" s="233">
        <v>1</v>
      </c>
      <c r="G918" s="168" t="s">
        <v>4963</v>
      </c>
      <c r="I918" s="52">
        <f t="shared" si="107"/>
        <v>2</v>
      </c>
      <c r="J918" s="96">
        <f t="shared" si="108"/>
        <v>0</v>
      </c>
      <c r="K918" s="97">
        <f t="shared" si="106"/>
        <v>0</v>
      </c>
    </row>
    <row r="919" spans="1:11" ht="30" customHeight="1" x14ac:dyDescent="0.25">
      <c r="A919" s="212" t="s">
        <v>2890</v>
      </c>
      <c r="B919" s="260" t="s">
        <v>5085</v>
      </c>
      <c r="C919" s="297" t="s">
        <v>4976</v>
      </c>
      <c r="D919" s="299"/>
      <c r="E919" s="166"/>
      <c r="F919" s="233">
        <v>1</v>
      </c>
      <c r="G919" s="168" t="s">
        <v>4963</v>
      </c>
      <c r="I919" s="52">
        <f t="shared" si="107"/>
        <v>2</v>
      </c>
      <c r="J919" s="96">
        <f t="shared" si="108"/>
        <v>0</v>
      </c>
      <c r="K919" s="97">
        <f t="shared" si="106"/>
        <v>0</v>
      </c>
    </row>
    <row r="920" spans="1:11" ht="30" customHeight="1" x14ac:dyDescent="0.25">
      <c r="A920" s="212" t="s">
        <v>2891</v>
      </c>
      <c r="B920" s="260" t="s">
        <v>5085</v>
      </c>
      <c r="C920" s="310" t="s">
        <v>629</v>
      </c>
      <c r="D920" s="299"/>
      <c r="E920" s="166"/>
      <c r="F920" s="233">
        <v>1</v>
      </c>
      <c r="G920" s="168" t="s">
        <v>4963</v>
      </c>
      <c r="I920" s="52">
        <f t="shared" si="107"/>
        <v>2</v>
      </c>
      <c r="J920" s="96">
        <f t="shared" si="108"/>
        <v>0</v>
      </c>
      <c r="K920" s="97">
        <f t="shared" si="106"/>
        <v>0</v>
      </c>
    </row>
    <row r="921" spans="1:11" ht="45" customHeight="1" x14ac:dyDescent="0.25">
      <c r="A921" s="212" t="s">
        <v>2892</v>
      </c>
      <c r="B921" s="260" t="s">
        <v>5085</v>
      </c>
      <c r="C921" s="310" t="s">
        <v>4970</v>
      </c>
      <c r="D921" s="314"/>
      <c r="E921" s="166"/>
      <c r="F921" s="233">
        <v>1</v>
      </c>
      <c r="G921" s="168" t="s">
        <v>4963</v>
      </c>
      <c r="I921" s="52">
        <f t="shared" si="107"/>
        <v>2</v>
      </c>
      <c r="J921" s="96">
        <f t="shared" si="108"/>
        <v>0</v>
      </c>
      <c r="K921" s="97">
        <f t="shared" si="106"/>
        <v>0</v>
      </c>
    </row>
    <row r="922" spans="1:11" ht="45" customHeight="1" x14ac:dyDescent="0.25">
      <c r="A922" s="212" t="s">
        <v>2893</v>
      </c>
      <c r="B922" s="260" t="s">
        <v>5085</v>
      </c>
      <c r="C922" s="310" t="s">
        <v>4973</v>
      </c>
      <c r="D922" s="314"/>
      <c r="E922" s="166"/>
      <c r="F922" s="233">
        <v>1</v>
      </c>
      <c r="G922" s="168" t="s">
        <v>4963</v>
      </c>
      <c r="I922" s="52">
        <f t="shared" si="107"/>
        <v>2</v>
      </c>
      <c r="J922" s="96">
        <f t="shared" si="108"/>
        <v>0</v>
      </c>
      <c r="K922" s="97">
        <f t="shared" si="106"/>
        <v>0</v>
      </c>
    </row>
    <row r="923" spans="1:11" ht="30" customHeight="1" x14ac:dyDescent="0.25">
      <c r="A923" s="212" t="s">
        <v>2894</v>
      </c>
      <c r="B923" s="260" t="s">
        <v>5085</v>
      </c>
      <c r="C923" s="324" t="s">
        <v>2372</v>
      </c>
      <c r="D923" s="314"/>
      <c r="E923" s="166"/>
      <c r="F923" s="233">
        <v>1</v>
      </c>
      <c r="G923" s="168" t="s">
        <v>4963</v>
      </c>
      <c r="I923" s="52">
        <f t="shared" si="107"/>
        <v>2</v>
      </c>
      <c r="J923" s="96">
        <f t="shared" si="108"/>
        <v>0</v>
      </c>
      <c r="K923" s="97">
        <f t="shared" si="106"/>
        <v>0</v>
      </c>
    </row>
    <row r="924" spans="1:11" ht="30" customHeight="1" x14ac:dyDescent="0.25">
      <c r="A924" s="212" t="s">
        <v>2895</v>
      </c>
      <c r="B924" s="260" t="s">
        <v>5085</v>
      </c>
      <c r="C924" s="310" t="s">
        <v>4971</v>
      </c>
      <c r="D924" s="142"/>
      <c r="E924" s="171"/>
      <c r="F924" s="233">
        <v>1</v>
      </c>
      <c r="G924" s="168" t="s">
        <v>4963</v>
      </c>
      <c r="I924" s="52">
        <f t="shared" si="107"/>
        <v>2</v>
      </c>
      <c r="J924" s="96">
        <f t="shared" si="108"/>
        <v>0</v>
      </c>
      <c r="K924" s="97">
        <f t="shared" si="106"/>
        <v>0</v>
      </c>
    </row>
    <row r="925" spans="1:11" ht="30" customHeight="1" x14ac:dyDescent="0.25">
      <c r="A925" s="212" t="s">
        <v>2896</v>
      </c>
      <c r="B925" s="260" t="s">
        <v>5085</v>
      </c>
      <c r="C925" s="310" t="s">
        <v>4972</v>
      </c>
      <c r="D925" s="142"/>
      <c r="E925" s="171"/>
      <c r="F925" s="233">
        <v>1</v>
      </c>
      <c r="G925" s="168" t="s">
        <v>4963</v>
      </c>
      <c r="I925" s="52">
        <f t="shared" si="107"/>
        <v>2</v>
      </c>
      <c r="J925" s="96">
        <f t="shared" si="108"/>
        <v>0</v>
      </c>
      <c r="K925" s="97">
        <f t="shared" si="106"/>
        <v>0</v>
      </c>
    </row>
    <row r="926" spans="1:11" ht="30" customHeight="1" x14ac:dyDescent="0.25">
      <c r="A926" s="212" t="s">
        <v>2897</v>
      </c>
      <c r="B926" s="260" t="s">
        <v>5085</v>
      </c>
      <c r="C926" s="310" t="s">
        <v>4977</v>
      </c>
      <c r="D926" s="142"/>
      <c r="E926" s="171"/>
      <c r="F926" s="233">
        <v>1</v>
      </c>
      <c r="G926" s="168" t="s">
        <v>4963</v>
      </c>
      <c r="I926" s="52">
        <f t="shared" si="107"/>
        <v>2</v>
      </c>
      <c r="J926" s="96">
        <f t="shared" si="108"/>
        <v>0</v>
      </c>
      <c r="K926" s="97">
        <f t="shared" si="106"/>
        <v>0</v>
      </c>
    </row>
    <row r="927" spans="1:11" ht="30" customHeight="1" x14ac:dyDescent="0.25">
      <c r="A927" s="212" t="s">
        <v>2898</v>
      </c>
      <c r="B927" s="260" t="s">
        <v>5085</v>
      </c>
      <c r="C927" s="310" t="s">
        <v>4978</v>
      </c>
      <c r="D927" s="142"/>
      <c r="E927" s="171"/>
      <c r="F927" s="233">
        <v>1</v>
      </c>
      <c r="G927" s="168" t="s">
        <v>4963</v>
      </c>
      <c r="I927" s="52">
        <f t="shared" si="107"/>
        <v>2</v>
      </c>
      <c r="J927" s="96">
        <f t="shared" si="108"/>
        <v>0</v>
      </c>
      <c r="K927" s="97">
        <f t="shared" si="106"/>
        <v>0</v>
      </c>
    </row>
    <row r="928" spans="1:11" s="29" customFormat="1" ht="15" customHeight="1" x14ac:dyDescent="0.25">
      <c r="A928" s="191"/>
      <c r="B928" s="192"/>
      <c r="C928" s="235" t="s">
        <v>630</v>
      </c>
      <c r="D928" s="286"/>
      <c r="E928" s="175"/>
      <c r="F928" s="194"/>
      <c r="G928" s="331"/>
      <c r="H928" s="27"/>
      <c r="I928" s="52"/>
      <c r="J928" s="96"/>
      <c r="K928" s="97"/>
    </row>
    <row r="929" spans="1:11" ht="30" customHeight="1" x14ac:dyDescent="0.25">
      <c r="A929" s="338" t="s">
        <v>2899</v>
      </c>
      <c r="B929" s="163" t="s">
        <v>3041</v>
      </c>
      <c r="C929" s="367" t="s">
        <v>2461</v>
      </c>
      <c r="D929" s="142"/>
      <c r="E929" s="166" t="s">
        <v>4405</v>
      </c>
      <c r="F929" s="262">
        <v>1</v>
      </c>
      <c r="G929" s="168" t="s">
        <v>4963</v>
      </c>
      <c r="I929" s="52">
        <f t="shared" ref="I929:I960" si="109">IF(NOT(ISBLANK($B929)),VLOOKUP($B929,specdata,2,FALSE),"")</f>
        <v>1</v>
      </c>
      <c r="J929" s="96">
        <f t="shared" ref="J929:J960" si="110">VLOOKUP(G929,AvailabilityData,2,FALSE)</f>
        <v>0</v>
      </c>
      <c r="K929" s="97">
        <f t="shared" si="106"/>
        <v>0</v>
      </c>
    </row>
    <row r="930" spans="1:11" ht="30" customHeight="1" x14ac:dyDescent="0.25">
      <c r="A930" s="338" t="s">
        <v>2900</v>
      </c>
      <c r="B930" s="163" t="s">
        <v>5085</v>
      </c>
      <c r="C930" s="367" t="s">
        <v>631</v>
      </c>
      <c r="D930" s="142"/>
      <c r="E930" s="166" t="s">
        <v>4404</v>
      </c>
      <c r="F930" s="233">
        <v>1</v>
      </c>
      <c r="G930" s="168" t="s">
        <v>4963</v>
      </c>
      <c r="I930" s="52">
        <f t="shared" si="109"/>
        <v>2</v>
      </c>
      <c r="J930" s="96">
        <f t="shared" si="110"/>
        <v>0</v>
      </c>
      <c r="K930" s="97">
        <f t="shared" si="106"/>
        <v>0</v>
      </c>
    </row>
    <row r="931" spans="1:11" ht="30" customHeight="1" x14ac:dyDescent="0.25">
      <c r="A931" s="338" t="s">
        <v>2901</v>
      </c>
      <c r="B931" s="163" t="s">
        <v>5085</v>
      </c>
      <c r="C931" s="367" t="s">
        <v>2500</v>
      </c>
      <c r="D931" s="299"/>
      <c r="E931" s="166" t="s">
        <v>4404</v>
      </c>
      <c r="F931" s="233">
        <v>1</v>
      </c>
      <c r="G931" s="168" t="s">
        <v>4963</v>
      </c>
      <c r="I931" s="52">
        <f t="shared" si="109"/>
        <v>2</v>
      </c>
      <c r="J931" s="96">
        <f t="shared" si="110"/>
        <v>0</v>
      </c>
      <c r="K931" s="97">
        <f t="shared" si="106"/>
        <v>0</v>
      </c>
    </row>
    <row r="932" spans="1:11" ht="30" customHeight="1" x14ac:dyDescent="0.25">
      <c r="A932" s="338" t="s">
        <v>2902</v>
      </c>
      <c r="B932" s="163" t="s">
        <v>5085</v>
      </c>
      <c r="C932" s="169" t="s">
        <v>2771</v>
      </c>
      <c r="D932" s="299"/>
      <c r="E932" s="166" t="s">
        <v>4404</v>
      </c>
      <c r="F932" s="233">
        <v>1</v>
      </c>
      <c r="G932" s="168" t="s">
        <v>4963</v>
      </c>
      <c r="I932" s="52">
        <f t="shared" si="109"/>
        <v>2</v>
      </c>
      <c r="J932" s="96">
        <f t="shared" si="110"/>
        <v>0</v>
      </c>
      <c r="K932" s="97">
        <f t="shared" si="106"/>
        <v>0</v>
      </c>
    </row>
    <row r="933" spans="1:11" ht="30" customHeight="1" x14ac:dyDescent="0.25">
      <c r="A933" s="338" t="s">
        <v>2903</v>
      </c>
      <c r="B933" s="163" t="s">
        <v>5085</v>
      </c>
      <c r="C933" s="359" t="s">
        <v>632</v>
      </c>
      <c r="D933" s="299"/>
      <c r="E933" s="166" t="s">
        <v>4404</v>
      </c>
      <c r="F933" s="233">
        <v>1</v>
      </c>
      <c r="G933" s="168" t="s">
        <v>4963</v>
      </c>
      <c r="I933" s="52">
        <f t="shared" si="109"/>
        <v>2</v>
      </c>
      <c r="J933" s="96">
        <f t="shared" si="110"/>
        <v>0</v>
      </c>
      <c r="K933" s="97">
        <f t="shared" si="106"/>
        <v>0</v>
      </c>
    </row>
    <row r="934" spans="1:11" ht="30" customHeight="1" x14ac:dyDescent="0.25">
      <c r="A934" s="338" t="s">
        <v>2904</v>
      </c>
      <c r="B934" s="163" t="s">
        <v>3041</v>
      </c>
      <c r="C934" s="359" t="s">
        <v>633</v>
      </c>
      <c r="D934" s="299"/>
      <c r="E934" s="166" t="s">
        <v>4404</v>
      </c>
      <c r="F934" s="233">
        <v>1</v>
      </c>
      <c r="G934" s="168" t="s">
        <v>4963</v>
      </c>
      <c r="I934" s="52">
        <f t="shared" si="109"/>
        <v>1</v>
      </c>
      <c r="J934" s="96">
        <f t="shared" si="110"/>
        <v>0</v>
      </c>
      <c r="K934" s="97">
        <f t="shared" si="106"/>
        <v>0</v>
      </c>
    </row>
    <row r="935" spans="1:11" ht="30" customHeight="1" x14ac:dyDescent="0.25">
      <c r="A935" s="338" t="s">
        <v>2905</v>
      </c>
      <c r="B935" s="163" t="s">
        <v>5085</v>
      </c>
      <c r="C935" s="359" t="s">
        <v>634</v>
      </c>
      <c r="D935" s="299"/>
      <c r="E935" s="166" t="s">
        <v>4404</v>
      </c>
      <c r="F935" s="233">
        <v>1</v>
      </c>
      <c r="G935" s="168" t="s">
        <v>4963</v>
      </c>
      <c r="I935" s="52">
        <f t="shared" si="109"/>
        <v>2</v>
      </c>
      <c r="J935" s="96">
        <f t="shared" si="110"/>
        <v>0</v>
      </c>
      <c r="K935" s="97">
        <f t="shared" si="106"/>
        <v>0</v>
      </c>
    </row>
    <row r="936" spans="1:11" ht="30" customHeight="1" x14ac:dyDescent="0.25">
      <c r="A936" s="338" t="s">
        <v>2906</v>
      </c>
      <c r="B936" s="163" t="s">
        <v>5085</v>
      </c>
      <c r="C936" s="359" t="s">
        <v>2772</v>
      </c>
      <c r="D936" s="299"/>
      <c r="E936" s="166" t="s">
        <v>4405</v>
      </c>
      <c r="F936" s="233">
        <v>1</v>
      </c>
      <c r="G936" s="168" t="s">
        <v>4963</v>
      </c>
      <c r="I936" s="52">
        <f t="shared" si="109"/>
        <v>2</v>
      </c>
      <c r="J936" s="96">
        <f t="shared" si="110"/>
        <v>0</v>
      </c>
      <c r="K936" s="97">
        <f t="shared" si="106"/>
        <v>0</v>
      </c>
    </row>
    <row r="937" spans="1:11" ht="30" customHeight="1" x14ac:dyDescent="0.25">
      <c r="A937" s="338" t="s">
        <v>2907</v>
      </c>
      <c r="B937" s="163" t="s">
        <v>5085</v>
      </c>
      <c r="C937" s="359" t="s">
        <v>635</v>
      </c>
      <c r="D937" s="299"/>
      <c r="E937" s="166" t="s">
        <v>4405</v>
      </c>
      <c r="F937" s="233">
        <v>1</v>
      </c>
      <c r="G937" s="168" t="s">
        <v>4963</v>
      </c>
      <c r="I937" s="52">
        <f t="shared" si="109"/>
        <v>2</v>
      </c>
      <c r="J937" s="96">
        <f t="shared" si="110"/>
        <v>0</v>
      </c>
      <c r="K937" s="97">
        <f t="shared" si="106"/>
        <v>0</v>
      </c>
    </row>
    <row r="938" spans="1:11" ht="30" customHeight="1" x14ac:dyDescent="0.25">
      <c r="A938" s="338" t="s">
        <v>2908</v>
      </c>
      <c r="B938" s="163" t="s">
        <v>3041</v>
      </c>
      <c r="C938" s="359" t="s">
        <v>636</v>
      </c>
      <c r="D938" s="299"/>
      <c r="E938" s="166" t="s">
        <v>4405</v>
      </c>
      <c r="F938" s="233">
        <v>1</v>
      </c>
      <c r="G938" s="168" t="s">
        <v>4963</v>
      </c>
      <c r="I938" s="52">
        <f t="shared" si="109"/>
        <v>1</v>
      </c>
      <c r="J938" s="96">
        <f t="shared" si="110"/>
        <v>0</v>
      </c>
      <c r="K938" s="97">
        <f t="shared" si="106"/>
        <v>0</v>
      </c>
    </row>
    <row r="939" spans="1:11" ht="30" customHeight="1" x14ac:dyDescent="0.25">
      <c r="A939" s="338" t="s">
        <v>2909</v>
      </c>
      <c r="B939" s="163" t="s">
        <v>5085</v>
      </c>
      <c r="C939" s="359" t="s">
        <v>1464</v>
      </c>
      <c r="D939" s="299"/>
      <c r="E939" s="166" t="s">
        <v>4404</v>
      </c>
      <c r="F939" s="233">
        <v>1</v>
      </c>
      <c r="G939" s="168" t="s">
        <v>4963</v>
      </c>
      <c r="I939" s="52">
        <f t="shared" si="109"/>
        <v>2</v>
      </c>
      <c r="J939" s="96">
        <f t="shared" si="110"/>
        <v>0</v>
      </c>
      <c r="K939" s="97">
        <f t="shared" si="106"/>
        <v>0</v>
      </c>
    </row>
    <row r="940" spans="1:11" ht="30" customHeight="1" x14ac:dyDescent="0.25">
      <c r="A940" s="338" t="s">
        <v>2910</v>
      </c>
      <c r="B940" s="163" t="s">
        <v>5085</v>
      </c>
      <c r="C940" s="359" t="s">
        <v>637</v>
      </c>
      <c r="D940" s="299"/>
      <c r="E940" s="166" t="s">
        <v>4404</v>
      </c>
      <c r="F940" s="233">
        <v>1</v>
      </c>
      <c r="G940" s="168" t="s">
        <v>4963</v>
      </c>
      <c r="I940" s="52">
        <f t="shared" si="109"/>
        <v>2</v>
      </c>
      <c r="J940" s="96">
        <f t="shared" si="110"/>
        <v>0</v>
      </c>
      <c r="K940" s="97">
        <f t="shared" si="106"/>
        <v>0</v>
      </c>
    </row>
    <row r="941" spans="1:11" ht="30" customHeight="1" x14ac:dyDescent="0.25">
      <c r="A941" s="338" t="s">
        <v>2911</v>
      </c>
      <c r="B941" s="163" t="s">
        <v>5085</v>
      </c>
      <c r="C941" s="359" t="s">
        <v>2370</v>
      </c>
      <c r="D941" s="142"/>
      <c r="E941" s="166" t="s">
        <v>4404</v>
      </c>
      <c r="F941" s="233">
        <v>1</v>
      </c>
      <c r="G941" s="168" t="s">
        <v>4963</v>
      </c>
      <c r="I941" s="52">
        <f t="shared" si="109"/>
        <v>2</v>
      </c>
      <c r="J941" s="96">
        <f t="shared" si="110"/>
        <v>0</v>
      </c>
      <c r="K941" s="97">
        <f t="shared" si="106"/>
        <v>0</v>
      </c>
    </row>
    <row r="942" spans="1:11" s="29" customFormat="1" ht="30" customHeight="1" x14ac:dyDescent="0.25">
      <c r="A942" s="338" t="s">
        <v>2912</v>
      </c>
      <c r="B942" s="163" t="s">
        <v>3041</v>
      </c>
      <c r="C942" s="359" t="s">
        <v>2371</v>
      </c>
      <c r="D942" s="299"/>
      <c r="E942" s="166" t="s">
        <v>4405</v>
      </c>
      <c r="F942" s="233">
        <v>1</v>
      </c>
      <c r="G942" s="168" t="s">
        <v>4963</v>
      </c>
      <c r="H942" s="27"/>
      <c r="I942" s="52">
        <f t="shared" si="109"/>
        <v>1</v>
      </c>
      <c r="J942" s="96">
        <f t="shared" si="110"/>
        <v>0</v>
      </c>
      <c r="K942" s="97">
        <f t="shared" si="106"/>
        <v>0</v>
      </c>
    </row>
    <row r="943" spans="1:11" s="29" customFormat="1" ht="30" customHeight="1" x14ac:dyDescent="0.25">
      <c r="A943" s="338" t="s">
        <v>2913</v>
      </c>
      <c r="B943" s="163" t="s">
        <v>5085</v>
      </c>
      <c r="C943" s="169" t="s">
        <v>638</v>
      </c>
      <c r="D943" s="299"/>
      <c r="E943" s="166" t="s">
        <v>4404</v>
      </c>
      <c r="F943" s="233">
        <v>1</v>
      </c>
      <c r="G943" s="168" t="s">
        <v>4963</v>
      </c>
      <c r="H943" s="27"/>
      <c r="I943" s="52">
        <f t="shared" si="109"/>
        <v>2</v>
      </c>
      <c r="J943" s="96">
        <f t="shared" si="110"/>
        <v>0</v>
      </c>
      <c r="K943" s="97">
        <f t="shared" si="106"/>
        <v>0</v>
      </c>
    </row>
    <row r="944" spans="1:11" s="29" customFormat="1" ht="30" customHeight="1" x14ac:dyDescent="0.25">
      <c r="A944" s="338" t="s">
        <v>2914</v>
      </c>
      <c r="B944" s="163" t="s">
        <v>5085</v>
      </c>
      <c r="C944" s="359" t="s">
        <v>4370</v>
      </c>
      <c r="D944" s="299"/>
      <c r="E944" s="166" t="s">
        <v>4404</v>
      </c>
      <c r="F944" s="233">
        <v>1</v>
      </c>
      <c r="G944" s="168" t="s">
        <v>4963</v>
      </c>
      <c r="H944" s="27"/>
      <c r="I944" s="52">
        <f t="shared" si="109"/>
        <v>2</v>
      </c>
      <c r="J944" s="96">
        <f t="shared" si="110"/>
        <v>0</v>
      </c>
      <c r="K944" s="97">
        <f t="shared" si="106"/>
        <v>0</v>
      </c>
    </row>
    <row r="945" spans="1:11" s="29" customFormat="1" ht="30" customHeight="1" x14ac:dyDescent="0.25">
      <c r="A945" s="338" t="s">
        <v>2915</v>
      </c>
      <c r="B945" s="163" t="s">
        <v>5085</v>
      </c>
      <c r="C945" s="359" t="s">
        <v>4368</v>
      </c>
      <c r="D945" s="142"/>
      <c r="E945" s="166" t="s">
        <v>4404</v>
      </c>
      <c r="F945" s="233">
        <v>1</v>
      </c>
      <c r="G945" s="168" t="s">
        <v>4963</v>
      </c>
      <c r="H945" s="27"/>
      <c r="I945" s="52">
        <f t="shared" si="109"/>
        <v>2</v>
      </c>
      <c r="J945" s="96">
        <f t="shared" si="110"/>
        <v>0</v>
      </c>
      <c r="K945" s="97">
        <f t="shared" si="106"/>
        <v>0</v>
      </c>
    </row>
    <row r="946" spans="1:11" s="29" customFormat="1" ht="30" customHeight="1" x14ac:dyDescent="0.25">
      <c r="A946" s="338" t="s">
        <v>2916</v>
      </c>
      <c r="B946" s="163" t="s">
        <v>5085</v>
      </c>
      <c r="C946" s="359" t="s">
        <v>4369</v>
      </c>
      <c r="D946" s="142"/>
      <c r="E946" s="166" t="s">
        <v>4404</v>
      </c>
      <c r="F946" s="233">
        <v>1</v>
      </c>
      <c r="G946" s="168" t="s">
        <v>4963</v>
      </c>
      <c r="H946" s="27"/>
      <c r="I946" s="52">
        <f t="shared" si="109"/>
        <v>2</v>
      </c>
      <c r="J946" s="96">
        <f t="shared" si="110"/>
        <v>0</v>
      </c>
      <c r="K946" s="97">
        <f t="shared" si="106"/>
        <v>0</v>
      </c>
    </row>
    <row r="947" spans="1:11" s="29" customFormat="1" ht="45" customHeight="1" x14ac:dyDescent="0.25">
      <c r="A947" s="338" t="s">
        <v>2917</v>
      </c>
      <c r="B947" s="163" t="s">
        <v>5085</v>
      </c>
      <c r="C947" s="169" t="s">
        <v>2459</v>
      </c>
      <c r="D947" s="142"/>
      <c r="E947" s="166" t="s">
        <v>4404</v>
      </c>
      <c r="F947" s="233">
        <v>1</v>
      </c>
      <c r="G947" s="168" t="s">
        <v>4963</v>
      </c>
      <c r="H947" s="27"/>
      <c r="I947" s="52">
        <f t="shared" si="109"/>
        <v>2</v>
      </c>
      <c r="J947" s="96">
        <f t="shared" si="110"/>
        <v>0</v>
      </c>
      <c r="K947" s="97">
        <f t="shared" si="106"/>
        <v>0</v>
      </c>
    </row>
    <row r="948" spans="1:11" s="29" customFormat="1" ht="30" customHeight="1" x14ac:dyDescent="0.25">
      <c r="A948" s="338" t="s">
        <v>2918</v>
      </c>
      <c r="B948" s="163" t="s">
        <v>3041</v>
      </c>
      <c r="C948" s="169" t="s">
        <v>2460</v>
      </c>
      <c r="D948" s="142"/>
      <c r="E948" s="166" t="s">
        <v>4405</v>
      </c>
      <c r="F948" s="233">
        <v>1</v>
      </c>
      <c r="G948" s="168" t="s">
        <v>4963</v>
      </c>
      <c r="H948" s="27"/>
      <c r="I948" s="52">
        <f t="shared" si="109"/>
        <v>1</v>
      </c>
      <c r="J948" s="96">
        <f t="shared" si="110"/>
        <v>0</v>
      </c>
      <c r="K948" s="97">
        <f t="shared" si="106"/>
        <v>0</v>
      </c>
    </row>
    <row r="949" spans="1:11" s="29" customFormat="1" ht="30" customHeight="1" x14ac:dyDescent="0.25">
      <c r="A949" s="338" t="s">
        <v>2919</v>
      </c>
      <c r="B949" s="163" t="s">
        <v>5085</v>
      </c>
      <c r="C949" s="169" t="s">
        <v>639</v>
      </c>
      <c r="D949" s="142"/>
      <c r="E949" s="166" t="s">
        <v>4404</v>
      </c>
      <c r="F949" s="233">
        <v>1</v>
      </c>
      <c r="G949" s="168" t="s">
        <v>4963</v>
      </c>
      <c r="H949" s="27"/>
      <c r="I949" s="52">
        <f t="shared" si="109"/>
        <v>2</v>
      </c>
      <c r="J949" s="96">
        <f t="shared" si="110"/>
        <v>0</v>
      </c>
      <c r="K949" s="97">
        <f t="shared" si="106"/>
        <v>0</v>
      </c>
    </row>
    <row r="950" spans="1:11" s="29" customFormat="1" ht="30" customHeight="1" x14ac:dyDescent="0.25">
      <c r="A950" s="338" t="s">
        <v>2920</v>
      </c>
      <c r="B950" s="163" t="s">
        <v>5085</v>
      </c>
      <c r="C950" s="169" t="s">
        <v>640</v>
      </c>
      <c r="D950" s="142"/>
      <c r="E950" s="166" t="s">
        <v>4404</v>
      </c>
      <c r="F950" s="233">
        <v>1</v>
      </c>
      <c r="G950" s="168" t="s">
        <v>4963</v>
      </c>
      <c r="H950" s="27"/>
      <c r="I950" s="52">
        <f t="shared" si="109"/>
        <v>2</v>
      </c>
      <c r="J950" s="96">
        <f t="shared" si="110"/>
        <v>0</v>
      </c>
      <c r="K950" s="97">
        <f t="shared" si="106"/>
        <v>0</v>
      </c>
    </row>
    <row r="951" spans="1:11" s="29" customFormat="1" ht="30" customHeight="1" x14ac:dyDescent="0.25">
      <c r="A951" s="338" t="s">
        <v>2921</v>
      </c>
      <c r="B951" s="163" t="s">
        <v>5085</v>
      </c>
      <c r="C951" s="169" t="s">
        <v>641</v>
      </c>
      <c r="D951" s="142"/>
      <c r="E951" s="166" t="s">
        <v>4404</v>
      </c>
      <c r="F951" s="233">
        <v>1</v>
      </c>
      <c r="G951" s="168" t="s">
        <v>4963</v>
      </c>
      <c r="H951" s="27"/>
      <c r="I951" s="52">
        <f t="shared" si="109"/>
        <v>2</v>
      </c>
      <c r="J951" s="96">
        <f t="shared" si="110"/>
        <v>0</v>
      </c>
      <c r="K951" s="97">
        <f t="shared" si="106"/>
        <v>0</v>
      </c>
    </row>
    <row r="952" spans="1:11" s="29" customFormat="1" ht="30" customHeight="1" x14ac:dyDescent="0.25">
      <c r="A952" s="338" t="s">
        <v>2922</v>
      </c>
      <c r="B952" s="163" t="s">
        <v>5085</v>
      </c>
      <c r="C952" s="169" t="s">
        <v>642</v>
      </c>
      <c r="D952" s="142"/>
      <c r="E952" s="166" t="s">
        <v>4404</v>
      </c>
      <c r="F952" s="233">
        <v>1</v>
      </c>
      <c r="G952" s="168" t="s">
        <v>4963</v>
      </c>
      <c r="H952" s="27"/>
      <c r="I952" s="52">
        <f t="shared" si="109"/>
        <v>2</v>
      </c>
      <c r="J952" s="96">
        <f t="shared" si="110"/>
        <v>0</v>
      </c>
      <c r="K952" s="97">
        <f t="shared" si="106"/>
        <v>0</v>
      </c>
    </row>
    <row r="953" spans="1:11" s="29" customFormat="1" ht="30" customHeight="1" x14ac:dyDescent="0.25">
      <c r="A953" s="338" t="s">
        <v>2923</v>
      </c>
      <c r="B953" s="163" t="s">
        <v>5085</v>
      </c>
      <c r="C953" s="169" t="s">
        <v>2852</v>
      </c>
      <c r="D953" s="142"/>
      <c r="E953" s="166" t="s">
        <v>4404</v>
      </c>
      <c r="F953" s="233">
        <v>1</v>
      </c>
      <c r="G953" s="168" t="s">
        <v>4963</v>
      </c>
      <c r="H953" s="27"/>
      <c r="I953" s="52">
        <f t="shared" si="109"/>
        <v>2</v>
      </c>
      <c r="J953" s="96">
        <f t="shared" si="110"/>
        <v>0</v>
      </c>
      <c r="K953" s="97">
        <f t="shared" si="106"/>
        <v>0</v>
      </c>
    </row>
    <row r="954" spans="1:11" s="29" customFormat="1" ht="30" customHeight="1" x14ac:dyDescent="0.25">
      <c r="A954" s="338" t="s">
        <v>2924</v>
      </c>
      <c r="B954" s="163" t="s">
        <v>5085</v>
      </c>
      <c r="C954" s="169" t="s">
        <v>2773</v>
      </c>
      <c r="D954" s="142"/>
      <c r="E954" s="166" t="s">
        <v>4404</v>
      </c>
      <c r="F954" s="233">
        <v>1</v>
      </c>
      <c r="G954" s="168" t="s">
        <v>4963</v>
      </c>
      <c r="H954" s="27"/>
      <c r="I954" s="52">
        <f t="shared" si="109"/>
        <v>2</v>
      </c>
      <c r="J954" s="96">
        <f t="shared" si="110"/>
        <v>0</v>
      </c>
      <c r="K954" s="97">
        <f t="shared" si="106"/>
        <v>0</v>
      </c>
    </row>
    <row r="955" spans="1:11" s="29" customFormat="1" ht="30" customHeight="1" x14ac:dyDescent="0.25">
      <c r="A955" s="338" t="s">
        <v>2925</v>
      </c>
      <c r="B955" s="163" t="s">
        <v>5085</v>
      </c>
      <c r="C955" s="169" t="s">
        <v>2844</v>
      </c>
      <c r="D955" s="142"/>
      <c r="E955" s="166" t="s">
        <v>4404</v>
      </c>
      <c r="F955" s="233">
        <v>1</v>
      </c>
      <c r="G955" s="168" t="s">
        <v>4963</v>
      </c>
      <c r="H955" s="27"/>
      <c r="I955" s="52">
        <f t="shared" si="109"/>
        <v>2</v>
      </c>
      <c r="J955" s="96">
        <f t="shared" si="110"/>
        <v>0</v>
      </c>
      <c r="K955" s="97">
        <f t="shared" si="106"/>
        <v>0</v>
      </c>
    </row>
    <row r="956" spans="1:11" s="29" customFormat="1" ht="30" customHeight="1" x14ac:dyDescent="0.25">
      <c r="A956" s="338" t="s">
        <v>2926</v>
      </c>
      <c r="B956" s="163" t="s">
        <v>5085</v>
      </c>
      <c r="C956" s="169" t="s">
        <v>2497</v>
      </c>
      <c r="D956" s="299"/>
      <c r="E956" s="166" t="s">
        <v>4404</v>
      </c>
      <c r="F956" s="233">
        <v>1</v>
      </c>
      <c r="G956" s="168" t="s">
        <v>4963</v>
      </c>
      <c r="H956" s="27"/>
      <c r="I956" s="52">
        <f t="shared" si="109"/>
        <v>2</v>
      </c>
      <c r="J956" s="96">
        <f t="shared" si="110"/>
        <v>0</v>
      </c>
      <c r="K956" s="97">
        <f t="shared" si="106"/>
        <v>0</v>
      </c>
    </row>
    <row r="957" spans="1:11" s="29" customFormat="1" ht="30" customHeight="1" x14ac:dyDescent="0.25">
      <c r="A957" s="338" t="s">
        <v>2927</v>
      </c>
      <c r="B957" s="163" t="s">
        <v>5085</v>
      </c>
      <c r="C957" s="169" t="s">
        <v>2805</v>
      </c>
      <c r="D957" s="142"/>
      <c r="E957" s="166" t="s">
        <v>4404</v>
      </c>
      <c r="F957" s="233">
        <v>1</v>
      </c>
      <c r="G957" s="168" t="s">
        <v>4963</v>
      </c>
      <c r="H957" s="27"/>
      <c r="I957" s="52">
        <f t="shared" si="109"/>
        <v>2</v>
      </c>
      <c r="J957" s="96">
        <f t="shared" si="110"/>
        <v>0</v>
      </c>
      <c r="K957" s="97">
        <f t="shared" si="106"/>
        <v>0</v>
      </c>
    </row>
    <row r="958" spans="1:11" s="29" customFormat="1" ht="30" customHeight="1" x14ac:dyDescent="0.25">
      <c r="A958" s="338" t="s">
        <v>2928</v>
      </c>
      <c r="B958" s="163" t="s">
        <v>5085</v>
      </c>
      <c r="C958" s="359" t="s">
        <v>643</v>
      </c>
      <c r="D958" s="299"/>
      <c r="E958" s="166" t="s">
        <v>4404</v>
      </c>
      <c r="F958" s="233">
        <v>1</v>
      </c>
      <c r="G958" s="168" t="s">
        <v>4963</v>
      </c>
      <c r="H958" s="27"/>
      <c r="I958" s="52">
        <f t="shared" si="109"/>
        <v>2</v>
      </c>
      <c r="J958" s="96">
        <f t="shared" si="110"/>
        <v>0</v>
      </c>
      <c r="K958" s="97">
        <f t="shared" si="106"/>
        <v>0</v>
      </c>
    </row>
    <row r="959" spans="1:11" s="29" customFormat="1" ht="45" customHeight="1" x14ac:dyDescent="0.25">
      <c r="A959" s="338" t="s">
        <v>2929</v>
      </c>
      <c r="B959" s="163" t="s">
        <v>5085</v>
      </c>
      <c r="C959" s="359" t="s">
        <v>2657</v>
      </c>
      <c r="D959" s="299"/>
      <c r="E959" s="166" t="s">
        <v>4404</v>
      </c>
      <c r="F959" s="233">
        <v>1</v>
      </c>
      <c r="G959" s="168" t="s">
        <v>4963</v>
      </c>
      <c r="H959" s="27"/>
      <c r="I959" s="52">
        <f t="shared" si="109"/>
        <v>2</v>
      </c>
      <c r="J959" s="96">
        <f t="shared" si="110"/>
        <v>0</v>
      </c>
      <c r="K959" s="97">
        <f t="shared" si="106"/>
        <v>0</v>
      </c>
    </row>
    <row r="960" spans="1:11" s="29" customFormat="1" ht="30" customHeight="1" x14ac:dyDescent="0.25">
      <c r="A960" s="338" t="s">
        <v>2930</v>
      </c>
      <c r="B960" s="163" t="s">
        <v>5085</v>
      </c>
      <c r="C960" s="359" t="s">
        <v>1491</v>
      </c>
      <c r="D960" s="299"/>
      <c r="E960" s="166" t="s">
        <v>4404</v>
      </c>
      <c r="F960" s="233">
        <v>1</v>
      </c>
      <c r="G960" s="168" t="s">
        <v>4963</v>
      </c>
      <c r="H960" s="27"/>
      <c r="I960" s="52">
        <f t="shared" si="109"/>
        <v>2</v>
      </c>
      <c r="J960" s="96">
        <f t="shared" si="110"/>
        <v>0</v>
      </c>
      <c r="K960" s="97">
        <f t="shared" si="106"/>
        <v>0</v>
      </c>
    </row>
    <row r="961" spans="1:11" s="29" customFormat="1" ht="30" customHeight="1" x14ac:dyDescent="0.25">
      <c r="A961" s="338" t="s">
        <v>2931</v>
      </c>
      <c r="B961" s="163" t="s">
        <v>3041</v>
      </c>
      <c r="C961" s="359" t="s">
        <v>1492</v>
      </c>
      <c r="D961" s="299"/>
      <c r="E961" s="166" t="s">
        <v>4405</v>
      </c>
      <c r="F961" s="233">
        <v>1</v>
      </c>
      <c r="G961" s="168" t="s">
        <v>4963</v>
      </c>
      <c r="H961" s="27"/>
      <c r="I961" s="52">
        <f t="shared" ref="I961:I993" si="111">IF(NOT(ISBLANK($B961)),VLOOKUP($B961,specdata,2,FALSE),"")</f>
        <v>1</v>
      </c>
      <c r="J961" s="96">
        <f t="shared" ref="J961:J993" si="112">VLOOKUP(G961,AvailabilityData,2,FALSE)</f>
        <v>0</v>
      </c>
      <c r="K961" s="97">
        <f t="shared" si="106"/>
        <v>0</v>
      </c>
    </row>
    <row r="962" spans="1:11" s="29" customFormat="1" ht="30" customHeight="1" x14ac:dyDescent="0.25">
      <c r="A962" s="338" t="s">
        <v>2932</v>
      </c>
      <c r="B962" s="163" t="s">
        <v>3041</v>
      </c>
      <c r="C962" s="359" t="s">
        <v>644</v>
      </c>
      <c r="D962" s="299"/>
      <c r="E962" s="166" t="s">
        <v>4405</v>
      </c>
      <c r="F962" s="233">
        <v>1</v>
      </c>
      <c r="G962" s="168" t="s">
        <v>4963</v>
      </c>
      <c r="H962" s="27"/>
      <c r="I962" s="52">
        <f t="shared" si="111"/>
        <v>1</v>
      </c>
      <c r="J962" s="96">
        <f t="shared" si="112"/>
        <v>0</v>
      </c>
      <c r="K962" s="97">
        <f t="shared" si="106"/>
        <v>0</v>
      </c>
    </row>
    <row r="963" spans="1:11" s="29" customFormat="1" ht="30" customHeight="1" x14ac:dyDescent="0.25">
      <c r="A963" s="338" t="s">
        <v>2933</v>
      </c>
      <c r="B963" s="163" t="s">
        <v>3041</v>
      </c>
      <c r="C963" s="359" t="s">
        <v>2774</v>
      </c>
      <c r="D963" s="299"/>
      <c r="E963" s="166" t="s">
        <v>4405</v>
      </c>
      <c r="F963" s="233">
        <v>1</v>
      </c>
      <c r="G963" s="168" t="s">
        <v>4963</v>
      </c>
      <c r="H963" s="27"/>
      <c r="I963" s="52">
        <f t="shared" si="111"/>
        <v>1</v>
      </c>
      <c r="J963" s="96">
        <f t="shared" si="112"/>
        <v>0</v>
      </c>
      <c r="K963" s="97">
        <f t="shared" si="106"/>
        <v>0</v>
      </c>
    </row>
    <row r="964" spans="1:11" s="29" customFormat="1" ht="30" customHeight="1" x14ac:dyDescent="0.25">
      <c r="A964" s="338" t="s">
        <v>2934</v>
      </c>
      <c r="B964" s="163" t="s">
        <v>5085</v>
      </c>
      <c r="C964" s="359" t="s">
        <v>645</v>
      </c>
      <c r="D964" s="299"/>
      <c r="E964" s="166" t="s">
        <v>4405</v>
      </c>
      <c r="F964" s="233">
        <v>1</v>
      </c>
      <c r="G964" s="168" t="s">
        <v>4963</v>
      </c>
      <c r="H964" s="27"/>
      <c r="I964" s="52">
        <f t="shared" si="111"/>
        <v>2</v>
      </c>
      <c r="J964" s="96">
        <f t="shared" si="112"/>
        <v>0</v>
      </c>
      <c r="K964" s="97">
        <f t="shared" si="106"/>
        <v>0</v>
      </c>
    </row>
    <row r="965" spans="1:11" s="29" customFormat="1" ht="30" customHeight="1" x14ac:dyDescent="0.25">
      <c r="A965" s="338" t="s">
        <v>2935</v>
      </c>
      <c r="B965" s="163" t="s">
        <v>5085</v>
      </c>
      <c r="C965" s="359" t="s">
        <v>646</v>
      </c>
      <c r="D965" s="299"/>
      <c r="E965" s="166" t="s">
        <v>4405</v>
      </c>
      <c r="F965" s="233">
        <v>1</v>
      </c>
      <c r="G965" s="168" t="s">
        <v>4963</v>
      </c>
      <c r="H965" s="27"/>
      <c r="I965" s="52">
        <f t="shared" si="111"/>
        <v>2</v>
      </c>
      <c r="J965" s="96">
        <f t="shared" si="112"/>
        <v>0</v>
      </c>
      <c r="K965" s="97">
        <f t="shared" si="106"/>
        <v>0</v>
      </c>
    </row>
    <row r="966" spans="1:11" s="29" customFormat="1" ht="30" customHeight="1" x14ac:dyDescent="0.25">
      <c r="A966" s="338" t="s">
        <v>2936</v>
      </c>
      <c r="B966" s="163" t="s">
        <v>5085</v>
      </c>
      <c r="C966" s="359" t="s">
        <v>647</v>
      </c>
      <c r="D966" s="142"/>
      <c r="E966" s="166" t="s">
        <v>4404</v>
      </c>
      <c r="F966" s="233">
        <v>1</v>
      </c>
      <c r="G966" s="168" t="s">
        <v>4963</v>
      </c>
      <c r="H966" s="27"/>
      <c r="I966" s="52">
        <f t="shared" si="111"/>
        <v>2</v>
      </c>
      <c r="J966" s="96">
        <f t="shared" si="112"/>
        <v>0</v>
      </c>
      <c r="K966" s="97">
        <f t="shared" ref="K966:K1029" si="113">I966*J966</f>
        <v>0</v>
      </c>
    </row>
    <row r="967" spans="1:11" s="29" customFormat="1" ht="30" customHeight="1" x14ac:dyDescent="0.25">
      <c r="A967" s="338" t="s">
        <v>2937</v>
      </c>
      <c r="B967" s="163" t="s">
        <v>5085</v>
      </c>
      <c r="C967" s="359" t="s">
        <v>648</v>
      </c>
      <c r="D967" s="142"/>
      <c r="E967" s="166" t="s">
        <v>4404</v>
      </c>
      <c r="F967" s="233">
        <v>1</v>
      </c>
      <c r="G967" s="168" t="s">
        <v>4963</v>
      </c>
      <c r="H967" s="27"/>
      <c r="I967" s="52">
        <f t="shared" si="111"/>
        <v>2</v>
      </c>
      <c r="J967" s="96">
        <f t="shared" si="112"/>
        <v>0</v>
      </c>
      <c r="K967" s="97">
        <f t="shared" si="113"/>
        <v>0</v>
      </c>
    </row>
    <row r="968" spans="1:11" s="29" customFormat="1" ht="30" customHeight="1" x14ac:dyDescent="0.25">
      <c r="A968" s="338" t="s">
        <v>2938</v>
      </c>
      <c r="B968" s="163" t="s">
        <v>5085</v>
      </c>
      <c r="C968" s="164" t="s">
        <v>3459</v>
      </c>
      <c r="D968" s="142"/>
      <c r="E968" s="166" t="s">
        <v>4404</v>
      </c>
      <c r="F968" s="233">
        <v>1</v>
      </c>
      <c r="G968" s="168" t="s">
        <v>4963</v>
      </c>
      <c r="H968" s="27"/>
      <c r="I968" s="52">
        <f t="shared" si="111"/>
        <v>2</v>
      </c>
      <c r="J968" s="96">
        <f t="shared" si="112"/>
        <v>0</v>
      </c>
      <c r="K968" s="97">
        <f t="shared" si="113"/>
        <v>0</v>
      </c>
    </row>
    <row r="969" spans="1:11" s="29" customFormat="1" ht="30" customHeight="1" x14ac:dyDescent="0.25">
      <c r="A969" s="338" t="s">
        <v>2939</v>
      </c>
      <c r="B969" s="163" t="s">
        <v>5085</v>
      </c>
      <c r="C969" s="164" t="s">
        <v>3460</v>
      </c>
      <c r="D969" s="299"/>
      <c r="E969" s="166" t="s">
        <v>4404</v>
      </c>
      <c r="F969" s="233">
        <v>1</v>
      </c>
      <c r="G969" s="168" t="s">
        <v>4963</v>
      </c>
      <c r="H969" s="27"/>
      <c r="I969" s="52">
        <f t="shared" si="111"/>
        <v>2</v>
      </c>
      <c r="J969" s="96">
        <f t="shared" si="112"/>
        <v>0</v>
      </c>
      <c r="K969" s="97">
        <f t="shared" si="113"/>
        <v>0</v>
      </c>
    </row>
    <row r="970" spans="1:11" s="29" customFormat="1" ht="30" customHeight="1" x14ac:dyDescent="0.25">
      <c r="A970" s="338" t="s">
        <v>2940</v>
      </c>
      <c r="B970" s="163" t="s">
        <v>5085</v>
      </c>
      <c r="C970" s="164" t="s">
        <v>2501</v>
      </c>
      <c r="D970" s="299"/>
      <c r="E970" s="166" t="s">
        <v>4405</v>
      </c>
      <c r="F970" s="233">
        <v>1</v>
      </c>
      <c r="G970" s="168" t="s">
        <v>4963</v>
      </c>
      <c r="H970" s="27"/>
      <c r="I970" s="52">
        <f t="shared" si="111"/>
        <v>2</v>
      </c>
      <c r="J970" s="96">
        <f t="shared" si="112"/>
        <v>0</v>
      </c>
      <c r="K970" s="97">
        <f t="shared" si="113"/>
        <v>0</v>
      </c>
    </row>
    <row r="971" spans="1:11" s="29" customFormat="1" ht="30" customHeight="1" x14ac:dyDescent="0.25">
      <c r="A971" s="338" t="s">
        <v>2941</v>
      </c>
      <c r="B971" s="163" t="s">
        <v>5085</v>
      </c>
      <c r="C971" s="310" t="s">
        <v>3461</v>
      </c>
      <c r="D971" s="299"/>
      <c r="E971" s="166" t="s">
        <v>4404</v>
      </c>
      <c r="F971" s="233">
        <v>1</v>
      </c>
      <c r="G971" s="168" t="s">
        <v>4963</v>
      </c>
      <c r="H971" s="27"/>
      <c r="I971" s="52">
        <f t="shared" si="111"/>
        <v>2</v>
      </c>
      <c r="J971" s="96">
        <f t="shared" si="112"/>
        <v>0</v>
      </c>
      <c r="K971" s="97">
        <f t="shared" si="113"/>
        <v>0</v>
      </c>
    </row>
    <row r="972" spans="1:11" s="29" customFormat="1" ht="30" customHeight="1" x14ac:dyDescent="0.25">
      <c r="A972" s="338" t="s">
        <v>2942</v>
      </c>
      <c r="B972" s="163" t="s">
        <v>5085</v>
      </c>
      <c r="C972" s="310" t="s">
        <v>649</v>
      </c>
      <c r="D972" s="299"/>
      <c r="E972" s="166" t="s">
        <v>4404</v>
      </c>
      <c r="F972" s="233">
        <v>1</v>
      </c>
      <c r="G972" s="168" t="s">
        <v>4963</v>
      </c>
      <c r="H972" s="27"/>
      <c r="I972" s="52">
        <f t="shared" si="111"/>
        <v>2</v>
      </c>
      <c r="J972" s="96">
        <f t="shared" si="112"/>
        <v>0</v>
      </c>
      <c r="K972" s="97">
        <f t="shared" si="113"/>
        <v>0</v>
      </c>
    </row>
    <row r="973" spans="1:11" s="29" customFormat="1" ht="30" customHeight="1" x14ac:dyDescent="0.25">
      <c r="A973" s="338" t="s">
        <v>2943</v>
      </c>
      <c r="B973" s="163" t="s">
        <v>3041</v>
      </c>
      <c r="C973" s="310" t="s">
        <v>650</v>
      </c>
      <c r="D973" s="299"/>
      <c r="E973" s="166" t="s">
        <v>4405</v>
      </c>
      <c r="F973" s="233">
        <v>1</v>
      </c>
      <c r="G973" s="168" t="s">
        <v>4963</v>
      </c>
      <c r="H973" s="27"/>
      <c r="I973" s="52">
        <f t="shared" si="111"/>
        <v>1</v>
      </c>
      <c r="J973" s="96">
        <f t="shared" si="112"/>
        <v>0</v>
      </c>
      <c r="K973" s="97">
        <f t="shared" si="113"/>
        <v>0</v>
      </c>
    </row>
    <row r="974" spans="1:11" s="29" customFormat="1" ht="30" customHeight="1" x14ac:dyDescent="0.25">
      <c r="A974" s="338" t="s">
        <v>2944</v>
      </c>
      <c r="B974" s="163" t="s">
        <v>5085</v>
      </c>
      <c r="C974" s="310" t="s">
        <v>4873</v>
      </c>
      <c r="D974" s="299"/>
      <c r="E974" s="166" t="s">
        <v>4405</v>
      </c>
      <c r="F974" s="233">
        <v>1</v>
      </c>
      <c r="G974" s="168" t="s">
        <v>4963</v>
      </c>
      <c r="H974" s="27"/>
      <c r="I974" s="52">
        <f t="shared" si="111"/>
        <v>2</v>
      </c>
      <c r="J974" s="96">
        <f t="shared" si="112"/>
        <v>0</v>
      </c>
      <c r="K974" s="97">
        <f t="shared" si="113"/>
        <v>0</v>
      </c>
    </row>
    <row r="975" spans="1:11" s="29" customFormat="1" ht="30" customHeight="1" x14ac:dyDescent="0.25">
      <c r="A975" s="338" t="s">
        <v>2945</v>
      </c>
      <c r="B975" s="163" t="s">
        <v>3041</v>
      </c>
      <c r="C975" s="310" t="s">
        <v>651</v>
      </c>
      <c r="D975" s="299"/>
      <c r="E975" s="166" t="s">
        <v>4405</v>
      </c>
      <c r="F975" s="233">
        <v>1</v>
      </c>
      <c r="G975" s="168" t="s">
        <v>4963</v>
      </c>
      <c r="H975" s="27"/>
      <c r="I975" s="52">
        <f t="shared" si="111"/>
        <v>1</v>
      </c>
      <c r="J975" s="96">
        <f t="shared" si="112"/>
        <v>0</v>
      </c>
      <c r="K975" s="97">
        <f t="shared" si="113"/>
        <v>0</v>
      </c>
    </row>
    <row r="976" spans="1:11" s="29" customFormat="1" ht="75" customHeight="1" x14ac:dyDescent="0.25">
      <c r="A976" s="338" t="s">
        <v>2946</v>
      </c>
      <c r="B976" s="163" t="s">
        <v>5085</v>
      </c>
      <c r="C976" s="310" t="s">
        <v>652</v>
      </c>
      <c r="D976" s="299"/>
      <c r="E976" s="166" t="s">
        <v>4404</v>
      </c>
      <c r="F976" s="233">
        <v>1</v>
      </c>
      <c r="G976" s="168" t="s">
        <v>4963</v>
      </c>
      <c r="H976" s="27"/>
      <c r="I976" s="52">
        <f t="shared" si="111"/>
        <v>2</v>
      </c>
      <c r="J976" s="96">
        <f t="shared" si="112"/>
        <v>0</v>
      </c>
      <c r="K976" s="97">
        <f t="shared" si="113"/>
        <v>0</v>
      </c>
    </row>
    <row r="977" spans="1:11" s="29" customFormat="1" ht="30" customHeight="1" x14ac:dyDescent="0.25">
      <c r="A977" s="338" t="s">
        <v>2947</v>
      </c>
      <c r="B977" s="163" t="s">
        <v>5085</v>
      </c>
      <c r="C977" s="310" t="s">
        <v>2369</v>
      </c>
      <c r="D977" s="299"/>
      <c r="E977" s="166" t="s">
        <v>4404</v>
      </c>
      <c r="F977" s="233">
        <v>1</v>
      </c>
      <c r="G977" s="168" t="s">
        <v>4963</v>
      </c>
      <c r="H977" s="27"/>
      <c r="I977" s="52">
        <f t="shared" si="111"/>
        <v>2</v>
      </c>
      <c r="J977" s="96">
        <f t="shared" si="112"/>
        <v>0</v>
      </c>
      <c r="K977" s="97">
        <f t="shared" si="113"/>
        <v>0</v>
      </c>
    </row>
    <row r="978" spans="1:11" s="29" customFormat="1" ht="30" customHeight="1" x14ac:dyDescent="0.25">
      <c r="A978" s="338" t="s">
        <v>2948</v>
      </c>
      <c r="B978" s="163" t="s">
        <v>5085</v>
      </c>
      <c r="C978" s="310" t="s">
        <v>2775</v>
      </c>
      <c r="D978" s="299"/>
      <c r="E978" s="166" t="s">
        <v>4404</v>
      </c>
      <c r="F978" s="233">
        <v>1</v>
      </c>
      <c r="G978" s="168" t="s">
        <v>4963</v>
      </c>
      <c r="H978" s="27"/>
      <c r="I978" s="52">
        <f t="shared" si="111"/>
        <v>2</v>
      </c>
      <c r="J978" s="96">
        <f t="shared" si="112"/>
        <v>0</v>
      </c>
      <c r="K978" s="97">
        <f t="shared" si="113"/>
        <v>0</v>
      </c>
    </row>
    <row r="979" spans="1:11" s="29" customFormat="1" ht="30" customHeight="1" x14ac:dyDescent="0.25">
      <c r="A979" s="338" t="s">
        <v>2949</v>
      </c>
      <c r="B979" s="163" t="s">
        <v>5085</v>
      </c>
      <c r="C979" s="310" t="s">
        <v>3462</v>
      </c>
      <c r="D979" s="142"/>
      <c r="E979" s="166" t="s">
        <v>4404</v>
      </c>
      <c r="F979" s="233">
        <v>1</v>
      </c>
      <c r="G979" s="168" t="s">
        <v>4963</v>
      </c>
      <c r="H979" s="27"/>
      <c r="I979" s="52">
        <f t="shared" si="111"/>
        <v>2</v>
      </c>
      <c r="J979" s="96">
        <f t="shared" si="112"/>
        <v>0</v>
      </c>
      <c r="K979" s="97">
        <f t="shared" si="113"/>
        <v>0</v>
      </c>
    </row>
    <row r="980" spans="1:11" s="29" customFormat="1" ht="30" customHeight="1" x14ac:dyDescent="0.25">
      <c r="A980" s="338" t="s">
        <v>2950</v>
      </c>
      <c r="B980" s="163" t="s">
        <v>5085</v>
      </c>
      <c r="C980" s="310" t="s">
        <v>3463</v>
      </c>
      <c r="D980" s="142"/>
      <c r="E980" s="166" t="s">
        <v>4404</v>
      </c>
      <c r="F980" s="233">
        <v>1</v>
      </c>
      <c r="G980" s="168" t="s">
        <v>4963</v>
      </c>
      <c r="H980" s="27"/>
      <c r="I980" s="52">
        <f t="shared" si="111"/>
        <v>2</v>
      </c>
      <c r="J980" s="96">
        <f t="shared" si="112"/>
        <v>0</v>
      </c>
      <c r="K980" s="97">
        <f t="shared" si="113"/>
        <v>0</v>
      </c>
    </row>
    <row r="981" spans="1:11" s="29" customFormat="1" ht="30" customHeight="1" x14ac:dyDescent="0.25">
      <c r="A981" s="338" t="s">
        <v>2951</v>
      </c>
      <c r="B981" s="163" t="s">
        <v>5085</v>
      </c>
      <c r="C981" s="164" t="s">
        <v>3464</v>
      </c>
      <c r="D981" s="142"/>
      <c r="E981" s="166" t="s">
        <v>4404</v>
      </c>
      <c r="F981" s="233">
        <v>1</v>
      </c>
      <c r="G981" s="168" t="s">
        <v>4963</v>
      </c>
      <c r="H981" s="27"/>
      <c r="I981" s="52">
        <f t="shared" si="111"/>
        <v>2</v>
      </c>
      <c r="J981" s="96">
        <f t="shared" si="112"/>
        <v>0</v>
      </c>
      <c r="K981" s="97">
        <f t="shared" si="113"/>
        <v>0</v>
      </c>
    </row>
    <row r="982" spans="1:11" s="29" customFormat="1" ht="45" customHeight="1" x14ac:dyDescent="0.25">
      <c r="A982" s="338" t="s">
        <v>2952</v>
      </c>
      <c r="B982" s="163" t="s">
        <v>5085</v>
      </c>
      <c r="C982" s="164" t="s">
        <v>2776</v>
      </c>
      <c r="D982" s="299"/>
      <c r="E982" s="166" t="s">
        <v>4405</v>
      </c>
      <c r="F982" s="233">
        <v>1</v>
      </c>
      <c r="G982" s="168" t="s">
        <v>4963</v>
      </c>
      <c r="H982" s="27"/>
      <c r="I982" s="52">
        <f t="shared" si="111"/>
        <v>2</v>
      </c>
      <c r="J982" s="96">
        <f t="shared" si="112"/>
        <v>0</v>
      </c>
      <c r="K982" s="97">
        <f t="shared" si="113"/>
        <v>0</v>
      </c>
    </row>
    <row r="983" spans="1:11" s="29" customFormat="1" ht="45" customHeight="1" x14ac:dyDescent="0.25">
      <c r="A983" s="338" t="s">
        <v>2953</v>
      </c>
      <c r="B983" s="163" t="s">
        <v>5085</v>
      </c>
      <c r="C983" s="164" t="s">
        <v>2368</v>
      </c>
      <c r="D983" s="299"/>
      <c r="E983" s="166" t="s">
        <v>4404</v>
      </c>
      <c r="F983" s="233">
        <v>1</v>
      </c>
      <c r="G983" s="168" t="s">
        <v>4963</v>
      </c>
      <c r="H983" s="27"/>
      <c r="I983" s="52">
        <f t="shared" si="111"/>
        <v>2</v>
      </c>
      <c r="J983" s="96">
        <f t="shared" si="112"/>
        <v>0</v>
      </c>
      <c r="K983" s="97">
        <f t="shared" si="113"/>
        <v>0</v>
      </c>
    </row>
    <row r="984" spans="1:11" s="29" customFormat="1" ht="30" customHeight="1" x14ac:dyDescent="0.25">
      <c r="A984" s="338" t="s">
        <v>2954</v>
      </c>
      <c r="B984" s="163" t="s">
        <v>5085</v>
      </c>
      <c r="C984" s="310" t="s">
        <v>2367</v>
      </c>
      <c r="D984" s="299"/>
      <c r="E984" s="166" t="s">
        <v>4404</v>
      </c>
      <c r="F984" s="233">
        <v>1</v>
      </c>
      <c r="G984" s="168" t="s">
        <v>4963</v>
      </c>
      <c r="H984" s="27"/>
      <c r="I984" s="52">
        <f t="shared" si="111"/>
        <v>2</v>
      </c>
      <c r="J984" s="96">
        <f t="shared" si="112"/>
        <v>0</v>
      </c>
      <c r="K984" s="97">
        <f t="shared" si="113"/>
        <v>0</v>
      </c>
    </row>
    <row r="985" spans="1:11" s="29" customFormat="1" ht="30" customHeight="1" x14ac:dyDescent="0.25">
      <c r="A985" s="338" t="s">
        <v>2955</v>
      </c>
      <c r="B985" s="163" t="s">
        <v>5085</v>
      </c>
      <c r="C985" s="310" t="s">
        <v>2366</v>
      </c>
      <c r="D985" s="299"/>
      <c r="E985" s="166" t="s">
        <v>4404</v>
      </c>
      <c r="F985" s="233">
        <v>1</v>
      </c>
      <c r="G985" s="168" t="s">
        <v>4963</v>
      </c>
      <c r="H985" s="27"/>
      <c r="I985" s="52">
        <f t="shared" si="111"/>
        <v>2</v>
      </c>
      <c r="J985" s="96">
        <f t="shared" si="112"/>
        <v>0</v>
      </c>
      <c r="K985" s="97">
        <f t="shared" si="113"/>
        <v>0</v>
      </c>
    </row>
    <row r="986" spans="1:11" s="29" customFormat="1" ht="30" customHeight="1" x14ac:dyDescent="0.25">
      <c r="A986" s="338" t="s">
        <v>2956</v>
      </c>
      <c r="B986" s="163" t="s">
        <v>5085</v>
      </c>
      <c r="C986" s="310" t="s">
        <v>653</v>
      </c>
      <c r="D986" s="299"/>
      <c r="E986" s="166" t="s">
        <v>4404</v>
      </c>
      <c r="F986" s="233">
        <v>1</v>
      </c>
      <c r="G986" s="168" t="s">
        <v>4963</v>
      </c>
      <c r="H986" s="27"/>
      <c r="I986" s="52">
        <f t="shared" si="111"/>
        <v>2</v>
      </c>
      <c r="J986" s="96">
        <f t="shared" si="112"/>
        <v>0</v>
      </c>
      <c r="K986" s="97">
        <f t="shared" si="113"/>
        <v>0</v>
      </c>
    </row>
    <row r="987" spans="1:11" s="29" customFormat="1" ht="30" customHeight="1" x14ac:dyDescent="0.25">
      <c r="A987" s="338" t="s">
        <v>2957</v>
      </c>
      <c r="B987" s="163" t="s">
        <v>3041</v>
      </c>
      <c r="C987" s="310" t="s">
        <v>2846</v>
      </c>
      <c r="D987" s="299"/>
      <c r="E987" s="166" t="s">
        <v>4405</v>
      </c>
      <c r="F987" s="233">
        <v>1</v>
      </c>
      <c r="G987" s="168" t="s">
        <v>4963</v>
      </c>
      <c r="H987" s="27"/>
      <c r="I987" s="52">
        <f t="shared" si="111"/>
        <v>1</v>
      </c>
      <c r="J987" s="96">
        <f t="shared" si="112"/>
        <v>0</v>
      </c>
      <c r="K987" s="97">
        <f t="shared" si="113"/>
        <v>0</v>
      </c>
    </row>
    <row r="988" spans="1:11" s="29" customFormat="1" ht="30" customHeight="1" x14ac:dyDescent="0.25">
      <c r="A988" s="338" t="s">
        <v>2958</v>
      </c>
      <c r="B988" s="163" t="s">
        <v>3041</v>
      </c>
      <c r="C988" s="310" t="s">
        <v>2840</v>
      </c>
      <c r="D988" s="299"/>
      <c r="E988" s="166" t="s">
        <v>4405</v>
      </c>
      <c r="F988" s="233">
        <v>1</v>
      </c>
      <c r="G988" s="168" t="s">
        <v>4963</v>
      </c>
      <c r="H988" s="27"/>
      <c r="I988" s="52">
        <f t="shared" si="111"/>
        <v>1</v>
      </c>
      <c r="J988" s="96">
        <f t="shared" si="112"/>
        <v>0</v>
      </c>
      <c r="K988" s="97">
        <f t="shared" si="113"/>
        <v>0</v>
      </c>
    </row>
    <row r="989" spans="1:11" s="29" customFormat="1" ht="30" customHeight="1" x14ac:dyDescent="0.25">
      <c r="A989" s="338" t="s">
        <v>2959</v>
      </c>
      <c r="B989" s="163" t="s">
        <v>3041</v>
      </c>
      <c r="C989" s="310" t="s">
        <v>2841</v>
      </c>
      <c r="D989" s="299"/>
      <c r="E989" s="166" t="s">
        <v>4405</v>
      </c>
      <c r="F989" s="233">
        <v>1</v>
      </c>
      <c r="G989" s="168" t="s">
        <v>4963</v>
      </c>
      <c r="H989" s="27"/>
      <c r="I989" s="52">
        <f t="shared" si="111"/>
        <v>1</v>
      </c>
      <c r="J989" s="96">
        <f t="shared" si="112"/>
        <v>0</v>
      </c>
      <c r="K989" s="97">
        <f t="shared" si="113"/>
        <v>0</v>
      </c>
    </row>
    <row r="990" spans="1:11" s="29" customFormat="1" ht="30" customHeight="1" x14ac:dyDescent="0.25">
      <c r="A990" s="338" t="s">
        <v>2960</v>
      </c>
      <c r="B990" s="163" t="s">
        <v>3041</v>
      </c>
      <c r="C990" s="310" t="s">
        <v>2847</v>
      </c>
      <c r="D990" s="299"/>
      <c r="E990" s="166" t="s">
        <v>4405</v>
      </c>
      <c r="F990" s="233">
        <v>1</v>
      </c>
      <c r="G990" s="168" t="s">
        <v>4963</v>
      </c>
      <c r="H990" s="27"/>
      <c r="I990" s="52">
        <f t="shared" si="111"/>
        <v>1</v>
      </c>
      <c r="J990" s="96">
        <f t="shared" si="112"/>
        <v>0</v>
      </c>
      <c r="K990" s="97">
        <f t="shared" si="113"/>
        <v>0</v>
      </c>
    </row>
    <row r="991" spans="1:11" s="29" customFormat="1" ht="30" customHeight="1" x14ac:dyDescent="0.25">
      <c r="A991" s="338" t="s">
        <v>2961</v>
      </c>
      <c r="B991" s="163" t="s">
        <v>5085</v>
      </c>
      <c r="C991" s="310" t="s">
        <v>654</v>
      </c>
      <c r="D991" s="325"/>
      <c r="E991" s="166" t="s">
        <v>4404</v>
      </c>
      <c r="F991" s="233">
        <v>1</v>
      </c>
      <c r="G991" s="168" t="s">
        <v>4963</v>
      </c>
      <c r="H991" s="27"/>
      <c r="I991" s="52">
        <f t="shared" si="111"/>
        <v>2</v>
      </c>
      <c r="J991" s="96">
        <f t="shared" si="112"/>
        <v>0</v>
      </c>
      <c r="K991" s="97">
        <f t="shared" si="113"/>
        <v>0</v>
      </c>
    </row>
    <row r="992" spans="1:11" s="29" customFormat="1" ht="47.1" customHeight="1" x14ac:dyDescent="0.25">
      <c r="A992" s="338" t="s">
        <v>2962</v>
      </c>
      <c r="B992" s="163" t="s">
        <v>3041</v>
      </c>
      <c r="C992" s="310" t="s">
        <v>2777</v>
      </c>
      <c r="D992" s="299"/>
      <c r="E992" s="166" t="s">
        <v>4405</v>
      </c>
      <c r="F992" s="233">
        <v>1</v>
      </c>
      <c r="G992" s="168" t="s">
        <v>4963</v>
      </c>
      <c r="H992" s="27"/>
      <c r="I992" s="52">
        <f t="shared" si="111"/>
        <v>1</v>
      </c>
      <c r="J992" s="96">
        <f t="shared" si="112"/>
        <v>0</v>
      </c>
      <c r="K992" s="97">
        <f t="shared" si="113"/>
        <v>0</v>
      </c>
    </row>
    <row r="993" spans="1:11" s="29" customFormat="1" ht="25.5" x14ac:dyDescent="0.25">
      <c r="A993" s="338" t="s">
        <v>2963</v>
      </c>
      <c r="B993" s="308" t="s">
        <v>5085</v>
      </c>
      <c r="C993" s="324" t="s">
        <v>655</v>
      </c>
      <c r="D993" s="395"/>
      <c r="E993" s="326" t="s">
        <v>4404</v>
      </c>
      <c r="F993" s="327">
        <v>1</v>
      </c>
      <c r="G993" s="168" t="s">
        <v>4963</v>
      </c>
      <c r="H993" s="27"/>
      <c r="I993" s="52">
        <f t="shared" si="111"/>
        <v>2</v>
      </c>
      <c r="J993" s="96">
        <f t="shared" si="112"/>
        <v>0</v>
      </c>
      <c r="K993" s="97">
        <f t="shared" si="113"/>
        <v>0</v>
      </c>
    </row>
    <row r="994" spans="1:11" s="29" customFormat="1" ht="30" customHeight="1" x14ac:dyDescent="0.25">
      <c r="A994" s="587" t="s">
        <v>3473</v>
      </c>
      <c r="B994" s="588"/>
      <c r="C994" s="588"/>
      <c r="D994" s="588"/>
      <c r="E994" s="588"/>
      <c r="F994" s="194"/>
      <c r="G994" s="331"/>
      <c r="H994" s="27"/>
      <c r="I994" s="52"/>
      <c r="J994" s="96"/>
      <c r="K994" s="97"/>
    </row>
    <row r="995" spans="1:11" s="29" customFormat="1" ht="60" customHeight="1" x14ac:dyDescent="0.25">
      <c r="A995" s="338" t="s">
        <v>2964</v>
      </c>
      <c r="B995" s="260" t="s">
        <v>5085</v>
      </c>
      <c r="C995" s="396" t="s">
        <v>3465</v>
      </c>
      <c r="D995" s="299"/>
      <c r="E995" s="261" t="s">
        <v>4404</v>
      </c>
      <c r="F995" s="262">
        <v>1</v>
      </c>
      <c r="G995" s="168" t="s">
        <v>4963</v>
      </c>
      <c r="H995" s="27"/>
      <c r="I995" s="52">
        <f t="shared" ref="I995:I1002" si="114">IF(NOT(ISBLANK($B995)),VLOOKUP($B995,specdata,2,FALSE),"")</f>
        <v>2</v>
      </c>
      <c r="J995" s="96">
        <f t="shared" ref="J995:J1002" si="115">VLOOKUP(G995,AvailabilityData,2,FALSE)</f>
        <v>0</v>
      </c>
      <c r="K995" s="97">
        <f t="shared" si="113"/>
        <v>0</v>
      </c>
    </row>
    <row r="996" spans="1:11" s="29" customFormat="1" ht="30" customHeight="1" x14ac:dyDescent="0.25">
      <c r="A996" s="338" t="s">
        <v>2965</v>
      </c>
      <c r="B996" s="260" t="s">
        <v>5085</v>
      </c>
      <c r="C996" s="310" t="s">
        <v>3466</v>
      </c>
      <c r="D996" s="299"/>
      <c r="E996" s="166" t="s">
        <v>4404</v>
      </c>
      <c r="F996" s="233">
        <v>1</v>
      </c>
      <c r="G996" s="168" t="s">
        <v>4963</v>
      </c>
      <c r="H996" s="27"/>
      <c r="I996" s="52">
        <f t="shared" si="114"/>
        <v>2</v>
      </c>
      <c r="J996" s="96">
        <f t="shared" si="115"/>
        <v>0</v>
      </c>
      <c r="K996" s="97">
        <f t="shared" si="113"/>
        <v>0</v>
      </c>
    </row>
    <row r="997" spans="1:11" s="29" customFormat="1" ht="30" customHeight="1" x14ac:dyDescent="0.25">
      <c r="A997" s="338" t="s">
        <v>2966</v>
      </c>
      <c r="B997" s="260" t="s">
        <v>5085</v>
      </c>
      <c r="C997" s="310" t="s">
        <v>2365</v>
      </c>
      <c r="D997" s="299"/>
      <c r="E997" s="166" t="s">
        <v>4404</v>
      </c>
      <c r="F997" s="233">
        <v>1</v>
      </c>
      <c r="G997" s="168" t="s">
        <v>4963</v>
      </c>
      <c r="H997" s="27"/>
      <c r="I997" s="52">
        <f t="shared" si="114"/>
        <v>2</v>
      </c>
      <c r="J997" s="96">
        <f t="shared" si="115"/>
        <v>0</v>
      </c>
      <c r="K997" s="97">
        <f t="shared" si="113"/>
        <v>0</v>
      </c>
    </row>
    <row r="998" spans="1:11" s="29" customFormat="1" ht="30" customHeight="1" x14ac:dyDescent="0.25">
      <c r="A998" s="338" t="s">
        <v>2967</v>
      </c>
      <c r="B998" s="260" t="s">
        <v>5085</v>
      </c>
      <c r="C998" s="310" t="s">
        <v>2364</v>
      </c>
      <c r="D998" s="325"/>
      <c r="E998" s="166" t="s">
        <v>4404</v>
      </c>
      <c r="F998" s="233">
        <v>1</v>
      </c>
      <c r="G998" s="168" t="s">
        <v>4963</v>
      </c>
      <c r="H998" s="27"/>
      <c r="I998" s="52">
        <f t="shared" si="114"/>
        <v>2</v>
      </c>
      <c r="J998" s="96">
        <f t="shared" si="115"/>
        <v>0</v>
      </c>
      <c r="K998" s="97">
        <f t="shared" si="113"/>
        <v>0</v>
      </c>
    </row>
    <row r="999" spans="1:11" s="29" customFormat="1" ht="30" customHeight="1" x14ac:dyDescent="0.25">
      <c r="A999" s="338" t="s">
        <v>2968</v>
      </c>
      <c r="B999" s="260" t="s">
        <v>5085</v>
      </c>
      <c r="C999" s="310" t="s">
        <v>2363</v>
      </c>
      <c r="D999" s="299"/>
      <c r="E999" s="166" t="s">
        <v>4404</v>
      </c>
      <c r="F999" s="233">
        <v>1</v>
      </c>
      <c r="G999" s="168" t="s">
        <v>4963</v>
      </c>
      <c r="H999" s="27"/>
      <c r="I999" s="52">
        <f t="shared" si="114"/>
        <v>2</v>
      </c>
      <c r="J999" s="96">
        <f t="shared" si="115"/>
        <v>0</v>
      </c>
      <c r="K999" s="97">
        <f t="shared" si="113"/>
        <v>0</v>
      </c>
    </row>
    <row r="1000" spans="1:11" s="29" customFormat="1" ht="30" customHeight="1" x14ac:dyDescent="0.25">
      <c r="A1000" s="338" t="s">
        <v>2969</v>
      </c>
      <c r="B1000" s="260" t="s">
        <v>5085</v>
      </c>
      <c r="C1000" s="324" t="s">
        <v>3467</v>
      </c>
      <c r="D1000" s="299"/>
      <c r="E1000" s="166" t="s">
        <v>4404</v>
      </c>
      <c r="F1000" s="327">
        <v>1</v>
      </c>
      <c r="G1000" s="168" t="s">
        <v>4963</v>
      </c>
      <c r="H1000" s="27"/>
      <c r="I1000" s="52">
        <f t="shared" si="114"/>
        <v>2</v>
      </c>
      <c r="J1000" s="96">
        <f t="shared" si="115"/>
        <v>0</v>
      </c>
      <c r="K1000" s="97">
        <f t="shared" si="113"/>
        <v>0</v>
      </c>
    </row>
    <row r="1001" spans="1:11" s="29" customFormat="1" ht="30" customHeight="1" x14ac:dyDescent="0.25">
      <c r="A1001" s="338" t="s">
        <v>2970</v>
      </c>
      <c r="B1001" s="260" t="s">
        <v>5085</v>
      </c>
      <c r="C1001" s="310" t="s">
        <v>4156</v>
      </c>
      <c r="D1001" s="299"/>
      <c r="E1001" s="171" t="s">
        <v>4404</v>
      </c>
      <c r="F1001" s="233">
        <v>1</v>
      </c>
      <c r="G1001" s="168" t="s">
        <v>4963</v>
      </c>
      <c r="H1001" s="27"/>
      <c r="I1001" s="52">
        <f t="shared" si="114"/>
        <v>2</v>
      </c>
      <c r="J1001" s="96">
        <f t="shared" si="115"/>
        <v>0</v>
      </c>
      <c r="K1001" s="97">
        <f t="shared" si="113"/>
        <v>0</v>
      </c>
    </row>
    <row r="1002" spans="1:11" s="29" customFormat="1" ht="30" customHeight="1" x14ac:dyDescent="0.25">
      <c r="A1002" s="338" t="s">
        <v>2971</v>
      </c>
      <c r="B1002" s="260" t="s">
        <v>5085</v>
      </c>
      <c r="C1002" s="310" t="s">
        <v>4155</v>
      </c>
      <c r="D1002" s="314"/>
      <c r="E1002" s="171" t="s">
        <v>4404</v>
      </c>
      <c r="F1002" s="233">
        <v>1</v>
      </c>
      <c r="G1002" s="168" t="s">
        <v>4963</v>
      </c>
      <c r="H1002" s="27"/>
      <c r="I1002" s="52">
        <f t="shared" si="114"/>
        <v>2</v>
      </c>
      <c r="J1002" s="96">
        <f t="shared" si="115"/>
        <v>0</v>
      </c>
      <c r="K1002" s="97">
        <f t="shared" si="113"/>
        <v>0</v>
      </c>
    </row>
    <row r="1003" spans="1:11" s="29" customFormat="1" ht="30" customHeight="1" x14ac:dyDescent="0.25">
      <c r="A1003" s="412" t="s">
        <v>3474</v>
      </c>
      <c r="B1003" s="236"/>
      <c r="C1003" s="413"/>
      <c r="D1003" s="188"/>
      <c r="E1003" s="175"/>
      <c r="F1003" s="331"/>
      <c r="G1003" s="481"/>
      <c r="H1003" s="27"/>
      <c r="I1003" s="52"/>
      <c r="J1003" s="96"/>
      <c r="K1003" s="97"/>
    </row>
    <row r="1004" spans="1:11" ht="30" customHeight="1" x14ac:dyDescent="0.25">
      <c r="A1004" s="338" t="s">
        <v>2972</v>
      </c>
      <c r="B1004" s="260" t="s">
        <v>3041</v>
      </c>
      <c r="C1004" s="367" t="s">
        <v>3472</v>
      </c>
      <c r="D1004" s="142"/>
      <c r="E1004" s="166" t="s">
        <v>4405</v>
      </c>
      <c r="F1004" s="262">
        <v>1</v>
      </c>
      <c r="G1004" s="168" t="s">
        <v>4963</v>
      </c>
      <c r="I1004" s="52">
        <f t="shared" ref="I1004:I1012" si="116">IF(NOT(ISBLANK($B1004)),VLOOKUP($B1004,specdata,2,FALSE),"")</f>
        <v>1</v>
      </c>
      <c r="J1004" s="96">
        <f t="shared" ref="J1004:J1012" si="117">VLOOKUP(G1004,AvailabilityData,2,FALSE)</f>
        <v>0</v>
      </c>
      <c r="K1004" s="97">
        <f t="shared" si="113"/>
        <v>0</v>
      </c>
    </row>
    <row r="1005" spans="1:11" ht="30" customHeight="1" x14ac:dyDescent="0.25">
      <c r="A1005" s="338" t="s">
        <v>2973</v>
      </c>
      <c r="B1005" s="260" t="s">
        <v>5085</v>
      </c>
      <c r="C1005" s="169" t="s">
        <v>627</v>
      </c>
      <c r="D1005" s="142"/>
      <c r="E1005" s="166" t="s">
        <v>4404</v>
      </c>
      <c r="F1005" s="233">
        <v>1</v>
      </c>
      <c r="G1005" s="168" t="s">
        <v>4963</v>
      </c>
      <c r="I1005" s="52">
        <f t="shared" si="116"/>
        <v>2</v>
      </c>
      <c r="J1005" s="96">
        <f t="shared" si="117"/>
        <v>0</v>
      </c>
      <c r="K1005" s="97">
        <f t="shared" si="113"/>
        <v>0</v>
      </c>
    </row>
    <row r="1006" spans="1:11" ht="30" customHeight="1" x14ac:dyDescent="0.25">
      <c r="A1006" s="338" t="s">
        <v>2974</v>
      </c>
      <c r="B1006" s="260" t="s">
        <v>5085</v>
      </c>
      <c r="C1006" s="169" t="s">
        <v>3468</v>
      </c>
      <c r="D1006" s="142"/>
      <c r="E1006" s="166" t="s">
        <v>4404</v>
      </c>
      <c r="F1006" s="233">
        <v>1</v>
      </c>
      <c r="G1006" s="168" t="s">
        <v>4963</v>
      </c>
      <c r="I1006" s="52">
        <f t="shared" si="116"/>
        <v>2</v>
      </c>
      <c r="J1006" s="96">
        <f t="shared" si="117"/>
        <v>0</v>
      </c>
      <c r="K1006" s="97">
        <f t="shared" si="113"/>
        <v>0</v>
      </c>
    </row>
    <row r="1007" spans="1:11" ht="30" customHeight="1" x14ac:dyDescent="0.25">
      <c r="A1007" s="338" t="s">
        <v>2975</v>
      </c>
      <c r="B1007" s="260" t="s">
        <v>5085</v>
      </c>
      <c r="C1007" s="169" t="s">
        <v>3469</v>
      </c>
      <c r="D1007" s="142"/>
      <c r="E1007" s="166" t="s">
        <v>4404</v>
      </c>
      <c r="F1007" s="233">
        <v>1</v>
      </c>
      <c r="G1007" s="168" t="s">
        <v>4963</v>
      </c>
      <c r="I1007" s="52">
        <f t="shared" si="116"/>
        <v>2</v>
      </c>
      <c r="J1007" s="96">
        <f t="shared" si="117"/>
        <v>0</v>
      </c>
      <c r="K1007" s="97">
        <f t="shared" si="113"/>
        <v>0</v>
      </c>
    </row>
    <row r="1008" spans="1:11" ht="30" customHeight="1" x14ac:dyDescent="0.25">
      <c r="A1008" s="338" t="s">
        <v>2976</v>
      </c>
      <c r="B1008" s="260" t="s">
        <v>5085</v>
      </c>
      <c r="C1008" s="169" t="s">
        <v>4874</v>
      </c>
      <c r="D1008" s="142"/>
      <c r="E1008" s="166" t="s">
        <v>4404</v>
      </c>
      <c r="F1008" s="233">
        <v>1</v>
      </c>
      <c r="G1008" s="168" t="s">
        <v>4963</v>
      </c>
      <c r="I1008" s="52">
        <f t="shared" si="116"/>
        <v>2</v>
      </c>
      <c r="J1008" s="96">
        <f t="shared" si="117"/>
        <v>0</v>
      </c>
      <c r="K1008" s="97">
        <f t="shared" si="113"/>
        <v>0</v>
      </c>
    </row>
    <row r="1009" spans="1:11" ht="30" customHeight="1" x14ac:dyDescent="0.25">
      <c r="A1009" s="338" t="s">
        <v>2977</v>
      </c>
      <c r="B1009" s="260" t="s">
        <v>5085</v>
      </c>
      <c r="C1009" s="169" t="s">
        <v>3470</v>
      </c>
      <c r="D1009" s="142"/>
      <c r="E1009" s="166" t="s">
        <v>4404</v>
      </c>
      <c r="F1009" s="233">
        <v>1</v>
      </c>
      <c r="G1009" s="168" t="s">
        <v>4963</v>
      </c>
      <c r="I1009" s="52">
        <f t="shared" si="116"/>
        <v>2</v>
      </c>
      <c r="J1009" s="96">
        <f t="shared" si="117"/>
        <v>0</v>
      </c>
      <c r="K1009" s="97">
        <f t="shared" si="113"/>
        <v>0</v>
      </c>
    </row>
    <row r="1010" spans="1:11" ht="30" customHeight="1" x14ac:dyDescent="0.25">
      <c r="A1010" s="338" t="s">
        <v>2978</v>
      </c>
      <c r="B1010" s="163" t="s">
        <v>3041</v>
      </c>
      <c r="C1010" s="169" t="s">
        <v>3471</v>
      </c>
      <c r="D1010" s="142"/>
      <c r="E1010" s="171" t="s">
        <v>4405</v>
      </c>
      <c r="F1010" s="414">
        <v>1</v>
      </c>
      <c r="G1010" s="168" t="s">
        <v>4963</v>
      </c>
      <c r="I1010" s="52">
        <f t="shared" si="116"/>
        <v>1</v>
      </c>
      <c r="J1010" s="96">
        <f t="shared" si="117"/>
        <v>0</v>
      </c>
      <c r="K1010" s="97">
        <f t="shared" si="113"/>
        <v>0</v>
      </c>
    </row>
    <row r="1011" spans="1:11" ht="30" customHeight="1" x14ac:dyDescent="0.25">
      <c r="A1011" s="338" t="s">
        <v>2979</v>
      </c>
      <c r="B1011" s="163" t="s">
        <v>5085</v>
      </c>
      <c r="C1011" s="169" t="s">
        <v>4193</v>
      </c>
      <c r="D1011" s="142"/>
      <c r="E1011" s="171" t="s">
        <v>4404</v>
      </c>
      <c r="F1011" s="233">
        <v>1</v>
      </c>
      <c r="G1011" s="168" t="s">
        <v>4963</v>
      </c>
      <c r="I1011" s="52">
        <f t="shared" si="116"/>
        <v>2</v>
      </c>
      <c r="J1011" s="96">
        <f t="shared" si="117"/>
        <v>0</v>
      </c>
      <c r="K1011" s="97">
        <f t="shared" si="113"/>
        <v>0</v>
      </c>
    </row>
    <row r="1012" spans="1:11" ht="30" customHeight="1" x14ac:dyDescent="0.25">
      <c r="A1012" s="338" t="s">
        <v>2980</v>
      </c>
      <c r="B1012" s="163" t="s">
        <v>5085</v>
      </c>
      <c r="C1012" s="169" t="s">
        <v>4367</v>
      </c>
      <c r="D1012" s="315"/>
      <c r="E1012" s="171" t="s">
        <v>4404</v>
      </c>
      <c r="F1012" s="233">
        <v>1</v>
      </c>
      <c r="G1012" s="168" t="s">
        <v>4963</v>
      </c>
      <c r="I1012" s="52">
        <f t="shared" si="116"/>
        <v>2</v>
      </c>
      <c r="J1012" s="96">
        <f t="shared" si="117"/>
        <v>0</v>
      </c>
      <c r="K1012" s="97">
        <f t="shared" si="113"/>
        <v>0</v>
      </c>
    </row>
    <row r="1013" spans="1:11" s="29" customFormat="1" ht="25.5" x14ac:dyDescent="0.25">
      <c r="A1013" s="186"/>
      <c r="B1013" s="187"/>
      <c r="C1013" s="187" t="s">
        <v>656</v>
      </c>
      <c r="D1013" s="188"/>
      <c r="E1013" s="175"/>
      <c r="F1013" s="194"/>
      <c r="G1013" s="331"/>
      <c r="H1013" s="27"/>
      <c r="I1013" s="52"/>
      <c r="J1013" s="96"/>
      <c r="K1013" s="97"/>
    </row>
    <row r="1014" spans="1:11" s="29" customFormat="1" ht="30" customHeight="1" x14ac:dyDescent="0.25">
      <c r="A1014" s="338" t="s">
        <v>2981</v>
      </c>
      <c r="B1014" s="260" t="s">
        <v>5085</v>
      </c>
      <c r="C1014" s="223" t="s">
        <v>36</v>
      </c>
      <c r="D1014" s="142"/>
      <c r="E1014" s="166" t="s">
        <v>4404</v>
      </c>
      <c r="F1014" s="262">
        <v>1</v>
      </c>
      <c r="G1014" s="168" t="s">
        <v>4963</v>
      </c>
      <c r="H1014" s="27"/>
      <c r="I1014" s="52">
        <f t="shared" ref="I1014:I1036" si="118">IF(NOT(ISBLANK($B1014)),VLOOKUP($B1014,specdata,2,FALSE),"")</f>
        <v>2</v>
      </c>
      <c r="J1014" s="96">
        <f t="shared" ref="J1014:J1036" si="119">VLOOKUP(G1014,AvailabilityData,2,FALSE)</f>
        <v>0</v>
      </c>
      <c r="K1014" s="97">
        <f t="shared" si="113"/>
        <v>0</v>
      </c>
    </row>
    <row r="1015" spans="1:11" s="29" customFormat="1" ht="30" customHeight="1" x14ac:dyDescent="0.25">
      <c r="A1015" s="338" t="s">
        <v>2982</v>
      </c>
      <c r="B1015" s="260" t="s">
        <v>5085</v>
      </c>
      <c r="C1015" s="223" t="s">
        <v>3878</v>
      </c>
      <c r="D1015" s="142"/>
      <c r="E1015" s="166" t="s">
        <v>4404</v>
      </c>
      <c r="F1015" s="233">
        <v>1</v>
      </c>
      <c r="G1015" s="168" t="s">
        <v>4963</v>
      </c>
      <c r="H1015" s="27"/>
      <c r="I1015" s="52">
        <f t="shared" si="118"/>
        <v>2</v>
      </c>
      <c r="J1015" s="96">
        <f t="shared" si="119"/>
        <v>0</v>
      </c>
      <c r="K1015" s="97">
        <f t="shared" si="113"/>
        <v>0</v>
      </c>
    </row>
    <row r="1016" spans="1:11" s="29" customFormat="1" ht="30" customHeight="1" x14ac:dyDescent="0.25">
      <c r="A1016" s="338" t="s">
        <v>2983</v>
      </c>
      <c r="B1016" s="260" t="s">
        <v>5085</v>
      </c>
      <c r="C1016" s="183" t="s">
        <v>509</v>
      </c>
      <c r="D1016" s="142"/>
      <c r="E1016" s="166" t="s">
        <v>4404</v>
      </c>
      <c r="F1016" s="233">
        <v>1</v>
      </c>
      <c r="G1016" s="168" t="s">
        <v>4963</v>
      </c>
      <c r="H1016" s="27"/>
      <c r="I1016" s="52">
        <f t="shared" si="118"/>
        <v>2</v>
      </c>
      <c r="J1016" s="96">
        <f t="shared" si="119"/>
        <v>0</v>
      </c>
      <c r="K1016" s="97">
        <f t="shared" si="113"/>
        <v>0</v>
      </c>
    </row>
    <row r="1017" spans="1:11" s="29" customFormat="1" ht="30" customHeight="1" x14ac:dyDescent="0.25">
      <c r="A1017" s="338" t="s">
        <v>2984</v>
      </c>
      <c r="B1017" s="260" t="s">
        <v>5085</v>
      </c>
      <c r="C1017" s="183" t="s">
        <v>456</v>
      </c>
      <c r="D1017" s="142"/>
      <c r="E1017" s="166" t="s">
        <v>4404</v>
      </c>
      <c r="F1017" s="233">
        <v>1</v>
      </c>
      <c r="G1017" s="168" t="s">
        <v>4963</v>
      </c>
      <c r="H1017" s="27"/>
      <c r="I1017" s="52">
        <f t="shared" si="118"/>
        <v>2</v>
      </c>
      <c r="J1017" s="96">
        <f t="shared" si="119"/>
        <v>0</v>
      </c>
      <c r="K1017" s="97">
        <f t="shared" si="113"/>
        <v>0</v>
      </c>
    </row>
    <row r="1018" spans="1:11" s="29" customFormat="1" ht="30" customHeight="1" x14ac:dyDescent="0.25">
      <c r="A1018" s="338" t="s">
        <v>2985</v>
      </c>
      <c r="B1018" s="260" t="s">
        <v>5085</v>
      </c>
      <c r="C1018" s="183" t="s">
        <v>3475</v>
      </c>
      <c r="D1018" s="177"/>
      <c r="E1018" s="166" t="s">
        <v>4404</v>
      </c>
      <c r="F1018" s="233">
        <v>1</v>
      </c>
      <c r="G1018" s="168" t="s">
        <v>4963</v>
      </c>
      <c r="H1018" s="27"/>
      <c r="I1018" s="52">
        <f t="shared" si="118"/>
        <v>2</v>
      </c>
      <c r="J1018" s="96">
        <f t="shared" si="119"/>
        <v>0</v>
      </c>
      <c r="K1018" s="97">
        <f t="shared" si="113"/>
        <v>0</v>
      </c>
    </row>
    <row r="1019" spans="1:11" s="29" customFormat="1" ht="30" customHeight="1" x14ac:dyDescent="0.25">
      <c r="A1019" s="338" t="s">
        <v>2986</v>
      </c>
      <c r="B1019" s="260" t="s">
        <v>5085</v>
      </c>
      <c r="C1019" s="183" t="s">
        <v>510</v>
      </c>
      <c r="D1019" s="177"/>
      <c r="E1019" s="166" t="s">
        <v>4404</v>
      </c>
      <c r="F1019" s="233">
        <v>1</v>
      </c>
      <c r="G1019" s="168" t="s">
        <v>4963</v>
      </c>
      <c r="H1019" s="27"/>
      <c r="I1019" s="52">
        <f t="shared" si="118"/>
        <v>2</v>
      </c>
      <c r="J1019" s="96">
        <f t="shared" si="119"/>
        <v>0</v>
      </c>
      <c r="K1019" s="97">
        <f t="shared" si="113"/>
        <v>0</v>
      </c>
    </row>
    <row r="1020" spans="1:11" s="29" customFormat="1" ht="30" customHeight="1" x14ac:dyDescent="0.25">
      <c r="A1020" s="338" t="s">
        <v>2987</v>
      </c>
      <c r="B1020" s="260" t="s">
        <v>5085</v>
      </c>
      <c r="C1020" s="183" t="s">
        <v>3096</v>
      </c>
      <c r="D1020" s="177"/>
      <c r="E1020" s="166" t="s">
        <v>4404</v>
      </c>
      <c r="F1020" s="233">
        <v>1</v>
      </c>
      <c r="G1020" s="168" t="s">
        <v>4963</v>
      </c>
      <c r="H1020" s="27"/>
      <c r="I1020" s="52">
        <f t="shared" si="118"/>
        <v>2</v>
      </c>
      <c r="J1020" s="96">
        <f t="shared" si="119"/>
        <v>0</v>
      </c>
      <c r="K1020" s="97">
        <f t="shared" si="113"/>
        <v>0</v>
      </c>
    </row>
    <row r="1021" spans="1:11" s="29" customFormat="1" ht="30" customHeight="1" x14ac:dyDescent="0.25">
      <c r="A1021" s="338" t="s">
        <v>2988</v>
      </c>
      <c r="B1021" s="163" t="s">
        <v>3041</v>
      </c>
      <c r="C1021" s="183" t="s">
        <v>3118</v>
      </c>
      <c r="D1021" s="142"/>
      <c r="E1021" s="166" t="s">
        <v>4405</v>
      </c>
      <c r="F1021" s="233">
        <v>1</v>
      </c>
      <c r="G1021" s="168" t="s">
        <v>4963</v>
      </c>
      <c r="H1021" s="27"/>
      <c r="I1021" s="52">
        <f t="shared" si="118"/>
        <v>1</v>
      </c>
      <c r="J1021" s="96">
        <f t="shared" si="119"/>
        <v>0</v>
      </c>
      <c r="K1021" s="97">
        <f t="shared" si="113"/>
        <v>0</v>
      </c>
    </row>
    <row r="1022" spans="1:11" s="29" customFormat="1" ht="30" customHeight="1" x14ac:dyDescent="0.25">
      <c r="A1022" s="338" t="s">
        <v>2989</v>
      </c>
      <c r="B1022" s="163" t="s">
        <v>5085</v>
      </c>
      <c r="C1022" s="183" t="s">
        <v>3115</v>
      </c>
      <c r="D1022" s="142"/>
      <c r="E1022" s="166" t="s">
        <v>4405</v>
      </c>
      <c r="F1022" s="233">
        <v>1</v>
      </c>
      <c r="G1022" s="168" t="s">
        <v>4963</v>
      </c>
      <c r="H1022" s="27"/>
      <c r="I1022" s="52">
        <f t="shared" si="118"/>
        <v>2</v>
      </c>
      <c r="J1022" s="96">
        <f t="shared" si="119"/>
        <v>0</v>
      </c>
      <c r="K1022" s="97">
        <f t="shared" si="113"/>
        <v>0</v>
      </c>
    </row>
    <row r="1023" spans="1:11" s="29" customFormat="1" ht="30" customHeight="1" x14ac:dyDescent="0.25">
      <c r="A1023" s="338" t="s">
        <v>2990</v>
      </c>
      <c r="B1023" s="163" t="s">
        <v>3041</v>
      </c>
      <c r="C1023" s="183" t="s">
        <v>511</v>
      </c>
      <c r="D1023" s="142"/>
      <c r="E1023" s="166" t="s">
        <v>4405</v>
      </c>
      <c r="F1023" s="233">
        <v>1</v>
      </c>
      <c r="G1023" s="168" t="s">
        <v>4963</v>
      </c>
      <c r="H1023" s="27"/>
      <c r="I1023" s="52">
        <f t="shared" si="118"/>
        <v>1</v>
      </c>
      <c r="J1023" s="96">
        <f t="shared" si="119"/>
        <v>0</v>
      </c>
      <c r="K1023" s="97">
        <f t="shared" si="113"/>
        <v>0</v>
      </c>
    </row>
    <row r="1024" spans="1:11" s="29" customFormat="1" ht="30" customHeight="1" x14ac:dyDescent="0.25">
      <c r="A1024" s="338" t="s">
        <v>2991</v>
      </c>
      <c r="B1024" s="163" t="s">
        <v>3041</v>
      </c>
      <c r="C1024" s="183" t="s">
        <v>512</v>
      </c>
      <c r="D1024" s="142"/>
      <c r="E1024" s="166" t="s">
        <v>4405</v>
      </c>
      <c r="F1024" s="233">
        <v>1</v>
      </c>
      <c r="G1024" s="168" t="s">
        <v>4963</v>
      </c>
      <c r="H1024" s="27"/>
      <c r="I1024" s="52">
        <f t="shared" si="118"/>
        <v>1</v>
      </c>
      <c r="J1024" s="96">
        <f t="shared" si="119"/>
        <v>0</v>
      </c>
      <c r="K1024" s="97">
        <f t="shared" si="113"/>
        <v>0</v>
      </c>
    </row>
    <row r="1025" spans="1:13" s="29" customFormat="1" ht="30" customHeight="1" x14ac:dyDescent="0.25">
      <c r="A1025" s="338" t="s">
        <v>2992</v>
      </c>
      <c r="B1025" s="163" t="s">
        <v>3041</v>
      </c>
      <c r="C1025" s="183" t="s">
        <v>2778</v>
      </c>
      <c r="D1025" s="142"/>
      <c r="E1025" s="166" t="s">
        <v>4405</v>
      </c>
      <c r="F1025" s="233">
        <v>1</v>
      </c>
      <c r="G1025" s="168" t="s">
        <v>4963</v>
      </c>
      <c r="H1025" s="27"/>
      <c r="I1025" s="52">
        <f t="shared" si="118"/>
        <v>1</v>
      </c>
      <c r="J1025" s="96">
        <f t="shared" si="119"/>
        <v>0</v>
      </c>
      <c r="K1025" s="97">
        <f t="shared" si="113"/>
        <v>0</v>
      </c>
    </row>
    <row r="1026" spans="1:13" s="29" customFormat="1" ht="30" customHeight="1" x14ac:dyDescent="0.25">
      <c r="A1026" s="338" t="s">
        <v>2993</v>
      </c>
      <c r="B1026" s="163" t="s">
        <v>3041</v>
      </c>
      <c r="C1026" s="183" t="s">
        <v>3110</v>
      </c>
      <c r="D1026" s="142"/>
      <c r="E1026" s="166" t="s">
        <v>4405</v>
      </c>
      <c r="F1026" s="233">
        <v>1</v>
      </c>
      <c r="G1026" s="168" t="s">
        <v>4963</v>
      </c>
      <c r="H1026" s="27"/>
      <c r="I1026" s="52">
        <f t="shared" si="118"/>
        <v>1</v>
      </c>
      <c r="J1026" s="96">
        <f t="shared" si="119"/>
        <v>0</v>
      </c>
      <c r="K1026" s="97">
        <f t="shared" si="113"/>
        <v>0</v>
      </c>
    </row>
    <row r="1027" spans="1:13" s="29" customFormat="1" ht="30" customHeight="1" x14ac:dyDescent="0.25">
      <c r="A1027" s="338" t="s">
        <v>2994</v>
      </c>
      <c r="B1027" s="163" t="s">
        <v>3041</v>
      </c>
      <c r="C1027" s="183" t="s">
        <v>3116</v>
      </c>
      <c r="D1027" s="142"/>
      <c r="E1027" s="166" t="s">
        <v>4405</v>
      </c>
      <c r="F1027" s="233">
        <v>1</v>
      </c>
      <c r="G1027" s="168" t="s">
        <v>4963</v>
      </c>
      <c r="H1027" s="27"/>
      <c r="I1027" s="52">
        <f t="shared" si="118"/>
        <v>1</v>
      </c>
      <c r="J1027" s="96">
        <f t="shared" si="119"/>
        <v>0</v>
      </c>
      <c r="K1027" s="97">
        <f t="shared" si="113"/>
        <v>0</v>
      </c>
    </row>
    <row r="1028" spans="1:13" s="29" customFormat="1" ht="30" customHeight="1" x14ac:dyDescent="0.25">
      <c r="A1028" s="338" t="s">
        <v>2995</v>
      </c>
      <c r="B1028" s="163" t="s">
        <v>5085</v>
      </c>
      <c r="C1028" s="183" t="s">
        <v>37</v>
      </c>
      <c r="D1028" s="142"/>
      <c r="E1028" s="166" t="s">
        <v>4404</v>
      </c>
      <c r="F1028" s="233">
        <v>1</v>
      </c>
      <c r="G1028" s="168" t="s">
        <v>4963</v>
      </c>
      <c r="H1028" s="27"/>
      <c r="I1028" s="52">
        <f t="shared" si="118"/>
        <v>2</v>
      </c>
      <c r="J1028" s="96">
        <f t="shared" si="119"/>
        <v>0</v>
      </c>
      <c r="K1028" s="97">
        <f t="shared" si="113"/>
        <v>0</v>
      </c>
    </row>
    <row r="1029" spans="1:13" s="29" customFormat="1" ht="30" customHeight="1" x14ac:dyDescent="0.25">
      <c r="A1029" s="338" t="s">
        <v>2996</v>
      </c>
      <c r="B1029" s="260" t="s">
        <v>5085</v>
      </c>
      <c r="C1029" s="183" t="s">
        <v>3504</v>
      </c>
      <c r="D1029" s="142"/>
      <c r="E1029" s="166" t="s">
        <v>4404</v>
      </c>
      <c r="F1029" s="233">
        <v>1</v>
      </c>
      <c r="G1029" s="168" t="s">
        <v>4963</v>
      </c>
      <c r="H1029" s="27"/>
      <c r="I1029" s="52">
        <f t="shared" si="118"/>
        <v>2</v>
      </c>
      <c r="J1029" s="96">
        <f t="shared" si="119"/>
        <v>0</v>
      </c>
      <c r="K1029" s="97">
        <f t="shared" si="113"/>
        <v>0</v>
      </c>
    </row>
    <row r="1030" spans="1:13" s="29" customFormat="1" ht="30" customHeight="1" x14ac:dyDescent="0.25">
      <c r="A1030" s="338" t="s">
        <v>2997</v>
      </c>
      <c r="B1030" s="163" t="s">
        <v>3041</v>
      </c>
      <c r="C1030" s="183" t="s">
        <v>513</v>
      </c>
      <c r="D1030" s="377"/>
      <c r="E1030" s="166" t="s">
        <v>4405</v>
      </c>
      <c r="F1030" s="233">
        <v>1</v>
      </c>
      <c r="G1030" s="168" t="s">
        <v>4963</v>
      </c>
      <c r="H1030" s="27"/>
      <c r="I1030" s="52">
        <f t="shared" si="118"/>
        <v>1</v>
      </c>
      <c r="J1030" s="96">
        <f t="shared" si="119"/>
        <v>0</v>
      </c>
      <c r="K1030" s="97">
        <f t="shared" ref="K1030:K1093" si="120">I1030*J1030</f>
        <v>0</v>
      </c>
    </row>
    <row r="1031" spans="1:13" s="29" customFormat="1" ht="44.25" customHeight="1" x14ac:dyDescent="0.25">
      <c r="A1031" s="338" t="s">
        <v>2998</v>
      </c>
      <c r="B1031" s="163" t="s">
        <v>5085</v>
      </c>
      <c r="C1031" s="294" t="s">
        <v>3117</v>
      </c>
      <c r="D1031" s="377"/>
      <c r="E1031" s="166" t="s">
        <v>4405</v>
      </c>
      <c r="F1031" s="233">
        <v>1</v>
      </c>
      <c r="G1031" s="168" t="s">
        <v>4963</v>
      </c>
      <c r="H1031" s="27"/>
      <c r="I1031" s="52">
        <f t="shared" si="118"/>
        <v>2</v>
      </c>
      <c r="J1031" s="96">
        <f t="shared" si="119"/>
        <v>0</v>
      </c>
      <c r="K1031" s="97">
        <f t="shared" si="120"/>
        <v>0</v>
      </c>
    </row>
    <row r="1032" spans="1:13" s="29" customFormat="1" ht="30" customHeight="1" x14ac:dyDescent="0.25">
      <c r="A1032" s="338" t="s">
        <v>2999</v>
      </c>
      <c r="B1032" s="163" t="s">
        <v>3041</v>
      </c>
      <c r="C1032" s="294" t="s">
        <v>3111</v>
      </c>
      <c r="D1032" s="209"/>
      <c r="E1032" s="166" t="s">
        <v>4405</v>
      </c>
      <c r="F1032" s="233">
        <v>1</v>
      </c>
      <c r="G1032" s="168" t="s">
        <v>4963</v>
      </c>
      <c r="H1032" s="27"/>
      <c r="I1032" s="52">
        <f t="shared" si="118"/>
        <v>1</v>
      </c>
      <c r="J1032" s="96">
        <f t="shared" si="119"/>
        <v>0</v>
      </c>
      <c r="K1032" s="97">
        <f t="shared" si="120"/>
        <v>0</v>
      </c>
    </row>
    <row r="1033" spans="1:13" s="29" customFormat="1" ht="30" customHeight="1" x14ac:dyDescent="0.25">
      <c r="A1033" s="338" t="s">
        <v>3000</v>
      </c>
      <c r="B1033" s="163" t="s">
        <v>3041</v>
      </c>
      <c r="C1033" s="294" t="s">
        <v>3112</v>
      </c>
      <c r="D1033" s="377"/>
      <c r="E1033" s="166" t="s">
        <v>4405</v>
      </c>
      <c r="F1033" s="233">
        <v>1</v>
      </c>
      <c r="G1033" s="168" t="s">
        <v>4963</v>
      </c>
      <c r="H1033" s="27"/>
      <c r="I1033" s="52">
        <f t="shared" si="118"/>
        <v>1</v>
      </c>
      <c r="J1033" s="96">
        <f t="shared" si="119"/>
        <v>0</v>
      </c>
      <c r="K1033" s="97">
        <f t="shared" si="120"/>
        <v>0</v>
      </c>
    </row>
    <row r="1034" spans="1:13" s="29" customFormat="1" ht="30" customHeight="1" x14ac:dyDescent="0.25">
      <c r="A1034" s="338" t="s">
        <v>3001</v>
      </c>
      <c r="B1034" s="163" t="s">
        <v>5085</v>
      </c>
      <c r="C1034" s="343" t="s">
        <v>702</v>
      </c>
      <c r="D1034" s="142"/>
      <c r="E1034" s="166" t="s">
        <v>4404</v>
      </c>
      <c r="F1034" s="233">
        <v>1</v>
      </c>
      <c r="G1034" s="168" t="s">
        <v>4963</v>
      </c>
      <c r="H1034" s="27"/>
      <c r="I1034" s="52">
        <f t="shared" si="118"/>
        <v>2</v>
      </c>
      <c r="J1034" s="96">
        <f t="shared" si="119"/>
        <v>0</v>
      </c>
      <c r="K1034" s="97">
        <f t="shared" si="120"/>
        <v>0</v>
      </c>
    </row>
    <row r="1035" spans="1:13" s="29" customFormat="1" ht="30" customHeight="1" x14ac:dyDescent="0.25">
      <c r="A1035" s="338" t="s">
        <v>3002</v>
      </c>
      <c r="B1035" s="163" t="s">
        <v>5085</v>
      </c>
      <c r="C1035" s="164" t="s">
        <v>2779</v>
      </c>
      <c r="D1035" s="377"/>
      <c r="E1035" s="166" t="s">
        <v>4405</v>
      </c>
      <c r="F1035" s="327">
        <v>1</v>
      </c>
      <c r="G1035" s="168" t="s">
        <v>4963</v>
      </c>
      <c r="H1035" s="27"/>
      <c r="I1035" s="52">
        <f t="shared" si="118"/>
        <v>2</v>
      </c>
      <c r="J1035" s="96">
        <f t="shared" si="119"/>
        <v>0</v>
      </c>
      <c r="K1035" s="97">
        <f t="shared" si="120"/>
        <v>0</v>
      </c>
    </row>
    <row r="1036" spans="1:13" s="29" customFormat="1" ht="57" customHeight="1" x14ac:dyDescent="0.25">
      <c r="A1036" s="338" t="s">
        <v>3003</v>
      </c>
      <c r="B1036" s="163" t="s">
        <v>5085</v>
      </c>
      <c r="C1036" s="164" t="s">
        <v>4057</v>
      </c>
      <c r="D1036" s="377"/>
      <c r="E1036" s="171" t="s">
        <v>4404</v>
      </c>
      <c r="F1036" s="233">
        <v>1</v>
      </c>
      <c r="G1036" s="168" t="s">
        <v>4963</v>
      </c>
      <c r="H1036" s="27"/>
      <c r="I1036" s="52">
        <f t="shared" si="118"/>
        <v>2</v>
      </c>
      <c r="J1036" s="96">
        <f t="shared" si="119"/>
        <v>0</v>
      </c>
      <c r="K1036" s="97">
        <f t="shared" si="120"/>
        <v>0</v>
      </c>
    </row>
    <row r="1037" spans="1:13" s="29" customFormat="1" x14ac:dyDescent="0.25">
      <c r="A1037" s="172" t="s">
        <v>2433</v>
      </c>
      <c r="B1037" s="187"/>
      <c r="C1037" s="173"/>
      <c r="D1037" s="188"/>
      <c r="E1037" s="175"/>
      <c r="F1037" s="194"/>
      <c r="G1037" s="331"/>
      <c r="H1037" s="27"/>
      <c r="I1037" s="52"/>
      <c r="J1037" s="96"/>
      <c r="K1037" s="97"/>
    </row>
    <row r="1038" spans="1:13" s="48" customFormat="1" ht="30" customHeight="1" x14ac:dyDescent="0.25">
      <c r="A1038" s="415" t="s">
        <v>3004</v>
      </c>
      <c r="B1038" s="374" t="s">
        <v>5085</v>
      </c>
      <c r="C1038" s="416" t="s">
        <v>1623</v>
      </c>
      <c r="D1038" s="392"/>
      <c r="E1038" s="166" t="s">
        <v>4404</v>
      </c>
      <c r="F1038" s="417">
        <v>1</v>
      </c>
      <c r="G1038" s="168" t="s">
        <v>4963</v>
      </c>
      <c r="H1038" s="27"/>
      <c r="I1038" s="52">
        <f>IF(NOT(ISBLANK($B1038)),VLOOKUP($B1038,specdata,2,FALSE),"")</f>
        <v>2</v>
      </c>
      <c r="J1038" s="96">
        <f>VLOOKUP(G1038,AvailabilityData,2,FALSE)</f>
        <v>0</v>
      </c>
      <c r="K1038" s="97">
        <f t="shared" si="120"/>
        <v>0</v>
      </c>
      <c r="M1038" s="29"/>
    </row>
    <row r="1039" spans="1:13" s="48" customFormat="1" x14ac:dyDescent="0.25">
      <c r="A1039" s="191"/>
      <c r="B1039" s="192"/>
      <c r="C1039" s="187" t="s">
        <v>1626</v>
      </c>
      <c r="D1039" s="188"/>
      <c r="E1039" s="175"/>
      <c r="F1039" s="194"/>
      <c r="G1039" s="331"/>
      <c r="H1039" s="27"/>
      <c r="I1039" s="52"/>
      <c r="J1039" s="96"/>
      <c r="K1039" s="97"/>
      <c r="M1039" s="29"/>
    </row>
    <row r="1040" spans="1:13" s="48" customFormat="1" ht="30" customHeight="1" x14ac:dyDescent="0.25">
      <c r="A1040" s="338" t="s">
        <v>3194</v>
      </c>
      <c r="B1040" s="260" t="s">
        <v>5085</v>
      </c>
      <c r="C1040" s="418" t="s">
        <v>5057</v>
      </c>
      <c r="D1040" s="419"/>
      <c r="E1040" s="166" t="s">
        <v>4404</v>
      </c>
      <c r="F1040" s="262">
        <v>1</v>
      </c>
      <c r="G1040" s="168" t="s">
        <v>4963</v>
      </c>
      <c r="H1040" s="27"/>
      <c r="I1040" s="52">
        <f>IF(NOT(ISBLANK($B1040)),VLOOKUP($B1040,specdata,2,FALSE),"")</f>
        <v>2</v>
      </c>
      <c r="J1040" s="96">
        <f>VLOOKUP(G1040,AvailabilityData,2,FALSE)</f>
        <v>0</v>
      </c>
      <c r="K1040" s="97">
        <f t="shared" si="120"/>
        <v>0</v>
      </c>
      <c r="M1040" s="29"/>
    </row>
    <row r="1041" spans="1:13" s="48" customFormat="1" ht="30" customHeight="1" x14ac:dyDescent="0.25">
      <c r="A1041" s="338" t="s">
        <v>3195</v>
      </c>
      <c r="B1041" s="260" t="s">
        <v>5085</v>
      </c>
      <c r="C1041" s="420" t="s">
        <v>5056</v>
      </c>
      <c r="D1041" s="421"/>
      <c r="E1041" s="166" t="s">
        <v>4404</v>
      </c>
      <c r="F1041" s="233">
        <v>1</v>
      </c>
      <c r="G1041" s="168" t="s">
        <v>4963</v>
      </c>
      <c r="H1041" s="27"/>
      <c r="I1041" s="52">
        <f>IF(NOT(ISBLANK($B1041)),VLOOKUP($B1041,specdata,2,FALSE),"")</f>
        <v>2</v>
      </c>
      <c r="J1041" s="96">
        <f>VLOOKUP(G1041,AvailabilityData,2,FALSE)</f>
        <v>0</v>
      </c>
      <c r="K1041" s="97">
        <f t="shared" si="120"/>
        <v>0</v>
      </c>
      <c r="M1041" s="29"/>
    </row>
    <row r="1042" spans="1:13" s="48" customFormat="1" ht="30" customHeight="1" x14ac:dyDescent="0.25">
      <c r="A1042" s="338" t="s">
        <v>3196</v>
      </c>
      <c r="B1042" s="260" t="s">
        <v>5085</v>
      </c>
      <c r="C1042" s="420" t="s">
        <v>1810</v>
      </c>
      <c r="D1042" s="421"/>
      <c r="E1042" s="166" t="s">
        <v>4404</v>
      </c>
      <c r="F1042" s="233">
        <v>1</v>
      </c>
      <c r="G1042" s="168" t="s">
        <v>4963</v>
      </c>
      <c r="H1042" s="27"/>
      <c r="I1042" s="52">
        <f>IF(NOT(ISBLANK($B1042)),VLOOKUP($B1042,specdata,2,FALSE),"")</f>
        <v>2</v>
      </c>
      <c r="J1042" s="96">
        <f>VLOOKUP(G1042,AvailabilityData,2,FALSE)</f>
        <v>0</v>
      </c>
      <c r="K1042" s="97">
        <f t="shared" si="120"/>
        <v>0</v>
      </c>
      <c r="M1042" s="29"/>
    </row>
    <row r="1043" spans="1:13" s="48" customFormat="1" ht="30" customHeight="1" x14ac:dyDescent="0.25">
      <c r="A1043" s="338" t="s">
        <v>3197</v>
      </c>
      <c r="B1043" s="260" t="s">
        <v>5085</v>
      </c>
      <c r="C1043" s="422" t="s">
        <v>5055</v>
      </c>
      <c r="D1043" s="421"/>
      <c r="E1043" s="166" t="s">
        <v>4404</v>
      </c>
      <c r="F1043" s="327">
        <v>1</v>
      </c>
      <c r="G1043" s="168" t="s">
        <v>4963</v>
      </c>
      <c r="H1043" s="27"/>
      <c r="I1043" s="52">
        <f>IF(NOT(ISBLANK($B1043)),VLOOKUP($B1043,specdata,2,FALSE),"")</f>
        <v>2</v>
      </c>
      <c r="J1043" s="96">
        <f>VLOOKUP(G1043,AvailabilityData,2,FALSE)</f>
        <v>0</v>
      </c>
      <c r="K1043" s="97">
        <f t="shared" si="120"/>
        <v>0</v>
      </c>
      <c r="M1043" s="29"/>
    </row>
    <row r="1044" spans="1:13" s="48" customFormat="1" x14ac:dyDescent="0.25">
      <c r="A1044" s="191"/>
      <c r="B1044" s="192"/>
      <c r="C1044" s="235" t="s">
        <v>1624</v>
      </c>
      <c r="D1044" s="188"/>
      <c r="E1044" s="175"/>
      <c r="F1044" s="194"/>
      <c r="G1044" s="331"/>
      <c r="H1044" s="27"/>
      <c r="I1044" s="52"/>
      <c r="J1044" s="96"/>
      <c r="K1044" s="97"/>
      <c r="M1044" s="29"/>
    </row>
    <row r="1045" spans="1:13" s="48" customFormat="1" ht="30" customHeight="1" x14ac:dyDescent="0.25">
      <c r="A1045" s="338" t="s">
        <v>3198</v>
      </c>
      <c r="B1045" s="260" t="s">
        <v>5085</v>
      </c>
      <c r="C1045" s="223" t="s">
        <v>5058</v>
      </c>
      <c r="D1045" s="142"/>
      <c r="E1045" s="166" t="s">
        <v>4404</v>
      </c>
      <c r="F1045" s="262">
        <v>1</v>
      </c>
      <c r="G1045" s="168" t="s">
        <v>4963</v>
      </c>
      <c r="H1045" s="27"/>
      <c r="I1045" s="52">
        <f t="shared" ref="I1045:I1066" si="121">IF(NOT(ISBLANK($B1045)),VLOOKUP($B1045,specdata,2,FALSE),"")</f>
        <v>2</v>
      </c>
      <c r="J1045" s="96">
        <f t="shared" ref="J1045:J1066" si="122">VLOOKUP(G1045,AvailabilityData,2,FALSE)</f>
        <v>0</v>
      </c>
      <c r="K1045" s="97">
        <f t="shared" si="120"/>
        <v>0</v>
      </c>
      <c r="M1045" s="29"/>
    </row>
    <row r="1046" spans="1:13" s="48" customFormat="1" ht="30" customHeight="1" x14ac:dyDescent="0.25">
      <c r="A1046" s="338" t="s">
        <v>3199</v>
      </c>
      <c r="B1046" s="260" t="s">
        <v>5085</v>
      </c>
      <c r="C1046" s="183" t="s">
        <v>5059</v>
      </c>
      <c r="D1046" s="142"/>
      <c r="E1046" s="166" t="s">
        <v>4404</v>
      </c>
      <c r="F1046" s="233">
        <v>1</v>
      </c>
      <c r="G1046" s="168" t="s">
        <v>4963</v>
      </c>
      <c r="H1046" s="27"/>
      <c r="I1046" s="52">
        <f t="shared" si="121"/>
        <v>2</v>
      </c>
      <c r="J1046" s="96">
        <f t="shared" si="122"/>
        <v>0</v>
      </c>
      <c r="K1046" s="97">
        <f t="shared" si="120"/>
        <v>0</v>
      </c>
      <c r="M1046" s="29"/>
    </row>
    <row r="1047" spans="1:13" s="48" customFormat="1" ht="30" customHeight="1" x14ac:dyDescent="0.25">
      <c r="A1047" s="338" t="s">
        <v>3200</v>
      </c>
      <c r="B1047" s="163" t="s">
        <v>3041</v>
      </c>
      <c r="C1047" s="183" t="s">
        <v>5060</v>
      </c>
      <c r="D1047" s="142"/>
      <c r="E1047" s="166" t="s">
        <v>4405</v>
      </c>
      <c r="F1047" s="233">
        <v>1</v>
      </c>
      <c r="G1047" s="168" t="s">
        <v>4963</v>
      </c>
      <c r="H1047" s="27"/>
      <c r="I1047" s="52">
        <f t="shared" si="121"/>
        <v>1</v>
      </c>
      <c r="J1047" s="96">
        <f t="shared" si="122"/>
        <v>0</v>
      </c>
      <c r="K1047" s="97">
        <f t="shared" si="120"/>
        <v>0</v>
      </c>
      <c r="M1047" s="29"/>
    </row>
    <row r="1048" spans="1:13" s="29" customFormat="1" ht="30" customHeight="1" x14ac:dyDescent="0.25">
      <c r="A1048" s="338" t="s">
        <v>3201</v>
      </c>
      <c r="B1048" s="163" t="s">
        <v>5085</v>
      </c>
      <c r="C1048" s="183" t="s">
        <v>5061</v>
      </c>
      <c r="D1048" s="423"/>
      <c r="E1048" s="166" t="s">
        <v>4404</v>
      </c>
      <c r="F1048" s="233">
        <v>1</v>
      </c>
      <c r="G1048" s="168" t="s">
        <v>4963</v>
      </c>
      <c r="H1048" s="27"/>
      <c r="I1048" s="52">
        <f t="shared" si="121"/>
        <v>2</v>
      </c>
      <c r="J1048" s="96">
        <f t="shared" si="122"/>
        <v>0</v>
      </c>
      <c r="K1048" s="97">
        <f t="shared" si="120"/>
        <v>0</v>
      </c>
    </row>
    <row r="1049" spans="1:13" s="29" customFormat="1" ht="30" customHeight="1" x14ac:dyDescent="0.25">
      <c r="A1049" s="338" t="s">
        <v>3202</v>
      </c>
      <c r="B1049" s="163" t="s">
        <v>5085</v>
      </c>
      <c r="C1049" s="183" t="s">
        <v>5062</v>
      </c>
      <c r="D1049" s="423"/>
      <c r="E1049" s="166" t="s">
        <v>4404</v>
      </c>
      <c r="F1049" s="233">
        <v>1</v>
      </c>
      <c r="G1049" s="168" t="s">
        <v>4963</v>
      </c>
      <c r="H1049" s="27"/>
      <c r="I1049" s="52">
        <f t="shared" si="121"/>
        <v>2</v>
      </c>
      <c r="J1049" s="96">
        <f t="shared" si="122"/>
        <v>0</v>
      </c>
      <c r="K1049" s="97">
        <f t="shared" si="120"/>
        <v>0</v>
      </c>
    </row>
    <row r="1050" spans="1:13" s="29" customFormat="1" ht="30" customHeight="1" x14ac:dyDescent="0.25">
      <c r="A1050" s="338" t="s">
        <v>3203</v>
      </c>
      <c r="B1050" s="163" t="s">
        <v>3041</v>
      </c>
      <c r="C1050" s="183" t="s">
        <v>5063</v>
      </c>
      <c r="D1050" s="142"/>
      <c r="E1050" s="166" t="s">
        <v>4405</v>
      </c>
      <c r="F1050" s="233">
        <v>1</v>
      </c>
      <c r="G1050" s="168" t="s">
        <v>4963</v>
      </c>
      <c r="H1050" s="27"/>
      <c r="I1050" s="52">
        <f t="shared" si="121"/>
        <v>1</v>
      </c>
      <c r="J1050" s="96">
        <f t="shared" si="122"/>
        <v>0</v>
      </c>
      <c r="K1050" s="97">
        <f t="shared" si="120"/>
        <v>0</v>
      </c>
    </row>
    <row r="1051" spans="1:13" s="29" customFormat="1" ht="30" customHeight="1" x14ac:dyDescent="0.25">
      <c r="A1051" s="338" t="s">
        <v>3204</v>
      </c>
      <c r="B1051" s="163" t="s">
        <v>3041</v>
      </c>
      <c r="C1051" s="183" t="s">
        <v>5064</v>
      </c>
      <c r="D1051" s="142"/>
      <c r="E1051" s="166" t="s">
        <v>4405</v>
      </c>
      <c r="F1051" s="233">
        <v>1</v>
      </c>
      <c r="G1051" s="168" t="s">
        <v>4963</v>
      </c>
      <c r="H1051" s="27"/>
      <c r="I1051" s="52">
        <f t="shared" si="121"/>
        <v>1</v>
      </c>
      <c r="J1051" s="96">
        <f t="shared" si="122"/>
        <v>0</v>
      </c>
      <c r="K1051" s="97">
        <f t="shared" si="120"/>
        <v>0</v>
      </c>
    </row>
    <row r="1052" spans="1:13" s="29" customFormat="1" ht="30" customHeight="1" x14ac:dyDescent="0.25">
      <c r="A1052" s="338" t="s">
        <v>3205</v>
      </c>
      <c r="B1052" s="163" t="s">
        <v>5085</v>
      </c>
      <c r="C1052" s="183" t="s">
        <v>5065</v>
      </c>
      <c r="D1052" s="142"/>
      <c r="E1052" s="166" t="s">
        <v>4404</v>
      </c>
      <c r="F1052" s="233">
        <v>1</v>
      </c>
      <c r="G1052" s="168" t="s">
        <v>4963</v>
      </c>
      <c r="H1052" s="27"/>
      <c r="I1052" s="52">
        <f t="shared" si="121"/>
        <v>2</v>
      </c>
      <c r="J1052" s="96">
        <f t="shared" si="122"/>
        <v>0</v>
      </c>
      <c r="K1052" s="97">
        <f t="shared" si="120"/>
        <v>0</v>
      </c>
    </row>
    <row r="1053" spans="1:13" s="29" customFormat="1" ht="30" customHeight="1" x14ac:dyDescent="0.25">
      <c r="A1053" s="338" t="s">
        <v>3206</v>
      </c>
      <c r="B1053" s="163" t="s">
        <v>5085</v>
      </c>
      <c r="C1053" s="183" t="s">
        <v>5066</v>
      </c>
      <c r="D1053" s="142"/>
      <c r="E1053" s="166" t="s">
        <v>4404</v>
      </c>
      <c r="F1053" s="233">
        <v>1</v>
      </c>
      <c r="G1053" s="168" t="s">
        <v>4963</v>
      </c>
      <c r="H1053" s="27"/>
      <c r="I1053" s="52">
        <f t="shared" si="121"/>
        <v>2</v>
      </c>
      <c r="J1053" s="96">
        <f t="shared" si="122"/>
        <v>0</v>
      </c>
      <c r="K1053" s="97">
        <f t="shared" si="120"/>
        <v>0</v>
      </c>
    </row>
    <row r="1054" spans="1:13" s="29" customFormat="1" ht="30" customHeight="1" x14ac:dyDescent="0.25">
      <c r="A1054" s="338" t="s">
        <v>3207</v>
      </c>
      <c r="B1054" s="163" t="s">
        <v>5085</v>
      </c>
      <c r="C1054" s="183" t="s">
        <v>5067</v>
      </c>
      <c r="D1054" s="142"/>
      <c r="E1054" s="166" t="s">
        <v>4404</v>
      </c>
      <c r="F1054" s="233">
        <v>1</v>
      </c>
      <c r="G1054" s="168" t="s">
        <v>4963</v>
      </c>
      <c r="H1054" s="27"/>
      <c r="I1054" s="52">
        <f t="shared" si="121"/>
        <v>2</v>
      </c>
      <c r="J1054" s="96">
        <f t="shared" si="122"/>
        <v>0</v>
      </c>
      <c r="K1054" s="97">
        <f t="shared" si="120"/>
        <v>0</v>
      </c>
    </row>
    <row r="1055" spans="1:13" s="29" customFormat="1" ht="30" customHeight="1" x14ac:dyDescent="0.25">
      <c r="A1055" s="338" t="s">
        <v>3208</v>
      </c>
      <c r="B1055" s="163" t="s">
        <v>5085</v>
      </c>
      <c r="C1055" s="183" t="s">
        <v>5068</v>
      </c>
      <c r="D1055" s="142"/>
      <c r="E1055" s="166" t="s">
        <v>4404</v>
      </c>
      <c r="F1055" s="233">
        <v>1</v>
      </c>
      <c r="G1055" s="168" t="s">
        <v>4963</v>
      </c>
      <c r="H1055" s="27"/>
      <c r="I1055" s="52">
        <f t="shared" si="121"/>
        <v>2</v>
      </c>
      <c r="J1055" s="96">
        <f t="shared" si="122"/>
        <v>0</v>
      </c>
      <c r="K1055" s="97">
        <f t="shared" si="120"/>
        <v>0</v>
      </c>
    </row>
    <row r="1056" spans="1:13" s="29" customFormat="1" ht="30" customHeight="1" x14ac:dyDescent="0.25">
      <c r="A1056" s="338" t="s">
        <v>3209</v>
      </c>
      <c r="B1056" s="163" t="s">
        <v>5085</v>
      </c>
      <c r="C1056" s="183" t="s">
        <v>5069</v>
      </c>
      <c r="D1056" s="142"/>
      <c r="E1056" s="166" t="s">
        <v>4404</v>
      </c>
      <c r="F1056" s="233">
        <v>1</v>
      </c>
      <c r="G1056" s="168" t="s">
        <v>4963</v>
      </c>
      <c r="H1056" s="27"/>
      <c r="I1056" s="52">
        <f t="shared" si="121"/>
        <v>2</v>
      </c>
      <c r="J1056" s="96">
        <f t="shared" si="122"/>
        <v>0</v>
      </c>
      <c r="K1056" s="97">
        <f t="shared" si="120"/>
        <v>0</v>
      </c>
    </row>
    <row r="1057" spans="1:11" s="29" customFormat="1" ht="30" customHeight="1" x14ac:dyDescent="0.25">
      <c r="A1057" s="338" t="s">
        <v>3210</v>
      </c>
      <c r="B1057" s="163" t="s">
        <v>5085</v>
      </c>
      <c r="C1057" s="183" t="s">
        <v>5070</v>
      </c>
      <c r="D1057" s="142"/>
      <c r="E1057" s="166" t="s">
        <v>4404</v>
      </c>
      <c r="F1057" s="233">
        <v>1</v>
      </c>
      <c r="G1057" s="168" t="s">
        <v>4963</v>
      </c>
      <c r="H1057" s="27"/>
      <c r="I1057" s="52">
        <f t="shared" si="121"/>
        <v>2</v>
      </c>
      <c r="J1057" s="96">
        <f t="shared" si="122"/>
        <v>0</v>
      </c>
      <c r="K1057" s="97">
        <f t="shared" si="120"/>
        <v>0</v>
      </c>
    </row>
    <row r="1058" spans="1:11" s="29" customFormat="1" ht="30" customHeight="1" x14ac:dyDescent="0.25">
      <c r="A1058" s="338" t="s">
        <v>3211</v>
      </c>
      <c r="B1058" s="163" t="s">
        <v>5085</v>
      </c>
      <c r="C1058" s="183" t="s">
        <v>5071</v>
      </c>
      <c r="D1058" s="142"/>
      <c r="E1058" s="166" t="s">
        <v>4404</v>
      </c>
      <c r="F1058" s="233">
        <v>1</v>
      </c>
      <c r="G1058" s="168" t="s">
        <v>4963</v>
      </c>
      <c r="H1058" s="27"/>
      <c r="I1058" s="52">
        <f t="shared" si="121"/>
        <v>2</v>
      </c>
      <c r="J1058" s="96">
        <f t="shared" si="122"/>
        <v>0</v>
      </c>
      <c r="K1058" s="97">
        <f t="shared" si="120"/>
        <v>0</v>
      </c>
    </row>
    <row r="1059" spans="1:11" s="29" customFormat="1" ht="30" customHeight="1" x14ac:dyDescent="0.25">
      <c r="A1059" s="338" t="s">
        <v>3212</v>
      </c>
      <c r="B1059" s="163" t="s">
        <v>5085</v>
      </c>
      <c r="C1059" s="183" t="s">
        <v>5072</v>
      </c>
      <c r="D1059" s="142"/>
      <c r="E1059" s="166" t="s">
        <v>4404</v>
      </c>
      <c r="F1059" s="233">
        <v>1</v>
      </c>
      <c r="G1059" s="168" t="s">
        <v>4963</v>
      </c>
      <c r="H1059" s="27"/>
      <c r="I1059" s="52">
        <f t="shared" si="121"/>
        <v>2</v>
      </c>
      <c r="J1059" s="96">
        <f t="shared" si="122"/>
        <v>0</v>
      </c>
      <c r="K1059" s="97">
        <f t="shared" si="120"/>
        <v>0</v>
      </c>
    </row>
    <row r="1060" spans="1:11" s="29" customFormat="1" ht="30" customHeight="1" x14ac:dyDescent="0.25">
      <c r="A1060" s="338" t="s">
        <v>3213</v>
      </c>
      <c r="B1060" s="163" t="s">
        <v>5085</v>
      </c>
      <c r="C1060" s="183" t="s">
        <v>5073</v>
      </c>
      <c r="D1060" s="142"/>
      <c r="E1060" s="166" t="s">
        <v>4404</v>
      </c>
      <c r="F1060" s="233">
        <v>1</v>
      </c>
      <c r="G1060" s="168" t="s">
        <v>4963</v>
      </c>
      <c r="H1060" s="27"/>
      <c r="I1060" s="52">
        <f t="shared" si="121"/>
        <v>2</v>
      </c>
      <c r="J1060" s="96">
        <f t="shared" si="122"/>
        <v>0</v>
      </c>
      <c r="K1060" s="97">
        <f t="shared" si="120"/>
        <v>0</v>
      </c>
    </row>
    <row r="1061" spans="1:11" s="29" customFormat="1" ht="30" customHeight="1" x14ac:dyDescent="0.25">
      <c r="A1061" s="338" t="s">
        <v>3214</v>
      </c>
      <c r="B1061" s="163" t="s">
        <v>5085</v>
      </c>
      <c r="C1061" s="183" t="s">
        <v>5074</v>
      </c>
      <c r="D1061" s="142"/>
      <c r="E1061" s="166" t="s">
        <v>4404</v>
      </c>
      <c r="F1061" s="233">
        <v>1</v>
      </c>
      <c r="G1061" s="168" t="s">
        <v>4963</v>
      </c>
      <c r="H1061" s="27"/>
      <c r="I1061" s="52">
        <f t="shared" si="121"/>
        <v>2</v>
      </c>
      <c r="J1061" s="96">
        <f t="shared" si="122"/>
        <v>0</v>
      </c>
      <c r="K1061" s="97">
        <f t="shared" si="120"/>
        <v>0</v>
      </c>
    </row>
    <row r="1062" spans="1:11" s="29" customFormat="1" ht="30" customHeight="1" x14ac:dyDescent="0.25">
      <c r="A1062" s="338" t="s">
        <v>3215</v>
      </c>
      <c r="B1062" s="163" t="s">
        <v>5085</v>
      </c>
      <c r="C1062" s="183" t="s">
        <v>5075</v>
      </c>
      <c r="D1062" s="313"/>
      <c r="E1062" s="166" t="s">
        <v>4404</v>
      </c>
      <c r="F1062" s="233">
        <v>1</v>
      </c>
      <c r="G1062" s="168" t="s">
        <v>4963</v>
      </c>
      <c r="H1062" s="27"/>
      <c r="I1062" s="52">
        <f t="shared" si="121"/>
        <v>2</v>
      </c>
      <c r="J1062" s="96">
        <f t="shared" si="122"/>
        <v>0</v>
      </c>
      <c r="K1062" s="97">
        <f t="shared" si="120"/>
        <v>0</v>
      </c>
    </row>
    <row r="1063" spans="1:11" s="29" customFormat="1" ht="30" customHeight="1" x14ac:dyDescent="0.25">
      <c r="A1063" s="338" t="s">
        <v>3216</v>
      </c>
      <c r="B1063" s="163" t="s">
        <v>5085</v>
      </c>
      <c r="C1063" s="183" t="s">
        <v>5076</v>
      </c>
      <c r="D1063" s="313"/>
      <c r="E1063" s="166" t="s">
        <v>4404</v>
      </c>
      <c r="F1063" s="233">
        <v>1</v>
      </c>
      <c r="G1063" s="168" t="s">
        <v>4963</v>
      </c>
      <c r="H1063" s="27"/>
      <c r="I1063" s="52">
        <f t="shared" si="121"/>
        <v>2</v>
      </c>
      <c r="J1063" s="96">
        <f t="shared" si="122"/>
        <v>0</v>
      </c>
      <c r="K1063" s="97">
        <f t="shared" si="120"/>
        <v>0</v>
      </c>
    </row>
    <row r="1064" spans="1:11" s="29" customFormat="1" ht="30" customHeight="1" x14ac:dyDescent="0.25">
      <c r="A1064" s="338" t="s">
        <v>3217</v>
      </c>
      <c r="B1064" s="163" t="s">
        <v>5085</v>
      </c>
      <c r="C1064" s="238" t="s">
        <v>5077</v>
      </c>
      <c r="D1064" s="313"/>
      <c r="E1064" s="166" t="s">
        <v>4405</v>
      </c>
      <c r="F1064" s="233">
        <v>1</v>
      </c>
      <c r="G1064" s="168" t="s">
        <v>4963</v>
      </c>
      <c r="H1064" s="27"/>
      <c r="I1064" s="52">
        <f t="shared" si="121"/>
        <v>2</v>
      </c>
      <c r="J1064" s="96">
        <f t="shared" si="122"/>
        <v>0</v>
      </c>
      <c r="K1064" s="97">
        <f t="shared" si="120"/>
        <v>0</v>
      </c>
    </row>
    <row r="1065" spans="1:11" s="29" customFormat="1" ht="30" customHeight="1" x14ac:dyDescent="0.25">
      <c r="A1065" s="338" t="s">
        <v>3218</v>
      </c>
      <c r="B1065" s="163" t="s">
        <v>5085</v>
      </c>
      <c r="C1065" s="238" t="s">
        <v>5078</v>
      </c>
      <c r="D1065" s="313"/>
      <c r="E1065" s="166" t="s">
        <v>4404</v>
      </c>
      <c r="F1065" s="233">
        <v>1</v>
      </c>
      <c r="G1065" s="168" t="s">
        <v>4963</v>
      </c>
      <c r="H1065" s="27"/>
      <c r="I1065" s="52">
        <f t="shared" si="121"/>
        <v>2</v>
      </c>
      <c r="J1065" s="96">
        <f t="shared" si="122"/>
        <v>0</v>
      </c>
      <c r="K1065" s="97">
        <f t="shared" si="120"/>
        <v>0</v>
      </c>
    </row>
    <row r="1066" spans="1:11" s="29" customFormat="1" ht="45" customHeight="1" x14ac:dyDescent="0.25">
      <c r="A1066" s="338" t="s">
        <v>3219</v>
      </c>
      <c r="B1066" s="163" t="s">
        <v>5085</v>
      </c>
      <c r="C1066" s="244" t="s">
        <v>2362</v>
      </c>
      <c r="D1066" s="313"/>
      <c r="E1066" s="166" t="s">
        <v>4405</v>
      </c>
      <c r="F1066" s="233">
        <v>1</v>
      </c>
      <c r="G1066" s="168" t="s">
        <v>4963</v>
      </c>
      <c r="H1066" s="27"/>
      <c r="I1066" s="52">
        <f t="shared" si="121"/>
        <v>2</v>
      </c>
      <c r="J1066" s="96">
        <f t="shared" si="122"/>
        <v>0</v>
      </c>
      <c r="K1066" s="97">
        <f t="shared" si="120"/>
        <v>0</v>
      </c>
    </row>
    <row r="1067" spans="1:11" s="29" customFormat="1" x14ac:dyDescent="0.25">
      <c r="A1067" s="172" t="s">
        <v>2434</v>
      </c>
      <c r="B1067" s="187"/>
      <c r="C1067" s="173"/>
      <c r="D1067" s="188"/>
      <c r="E1067" s="175"/>
      <c r="F1067" s="194"/>
      <c r="G1067" s="331"/>
      <c r="H1067" s="27"/>
      <c r="I1067" s="52"/>
      <c r="J1067" s="96"/>
      <c r="K1067" s="97"/>
    </row>
    <row r="1068" spans="1:11" s="29" customFormat="1" ht="30" customHeight="1" x14ac:dyDescent="0.25">
      <c r="A1068" s="415" t="s">
        <v>3220</v>
      </c>
      <c r="B1068" s="374" t="s">
        <v>5085</v>
      </c>
      <c r="C1068" s="390" t="s">
        <v>657</v>
      </c>
      <c r="D1068" s="395"/>
      <c r="E1068" s="166" t="s">
        <v>4404</v>
      </c>
      <c r="F1068" s="417">
        <v>1</v>
      </c>
      <c r="G1068" s="168" t="s">
        <v>4963</v>
      </c>
      <c r="H1068" s="27"/>
      <c r="I1068" s="52">
        <f>IF(NOT(ISBLANK($B1068)),VLOOKUP($B1068,specdata,2,FALSE),"")</f>
        <v>2</v>
      </c>
      <c r="J1068" s="96">
        <f>VLOOKUP(G1068,AvailabilityData,2,FALSE)</f>
        <v>0</v>
      </c>
      <c r="K1068" s="97">
        <f t="shared" si="120"/>
        <v>0</v>
      </c>
    </row>
    <row r="1069" spans="1:11" s="29" customFormat="1" x14ac:dyDescent="0.25">
      <c r="A1069" s="191"/>
      <c r="B1069" s="192"/>
      <c r="C1069" s="235" t="s">
        <v>2780</v>
      </c>
      <c r="D1069" s="174"/>
      <c r="E1069" s="175"/>
      <c r="F1069" s="194"/>
      <c r="G1069" s="331"/>
      <c r="H1069" s="27"/>
      <c r="I1069" s="52"/>
      <c r="J1069" s="96"/>
      <c r="K1069" s="97"/>
    </row>
    <row r="1070" spans="1:11" s="29" customFormat="1" ht="30" customHeight="1" x14ac:dyDescent="0.25">
      <c r="A1070" s="338" t="s">
        <v>3221</v>
      </c>
      <c r="B1070" s="260" t="s">
        <v>5085</v>
      </c>
      <c r="C1070" s="295" t="s">
        <v>36</v>
      </c>
      <c r="D1070" s="299"/>
      <c r="E1070" s="166" t="s">
        <v>4404</v>
      </c>
      <c r="F1070" s="262">
        <v>1</v>
      </c>
      <c r="G1070" s="168" t="s">
        <v>4963</v>
      </c>
      <c r="H1070" s="27"/>
      <c r="I1070" s="52">
        <f t="shared" ref="I1070:I1089" si="123">IF(NOT(ISBLANK($B1070)),VLOOKUP($B1070,specdata,2,FALSE),"")</f>
        <v>2</v>
      </c>
      <c r="J1070" s="96">
        <f t="shared" ref="J1070:J1089" si="124">VLOOKUP(G1070,AvailabilityData,2,FALSE)</f>
        <v>0</v>
      </c>
      <c r="K1070" s="97">
        <f t="shared" si="120"/>
        <v>0</v>
      </c>
    </row>
    <row r="1071" spans="1:11" s="29" customFormat="1" ht="30" customHeight="1" x14ac:dyDescent="0.25">
      <c r="A1071" s="338" t="s">
        <v>3222</v>
      </c>
      <c r="B1071" s="260" t="s">
        <v>5085</v>
      </c>
      <c r="C1071" s="297" t="s">
        <v>658</v>
      </c>
      <c r="D1071" s="299"/>
      <c r="E1071" s="166" t="s">
        <v>4404</v>
      </c>
      <c r="F1071" s="233">
        <v>1</v>
      </c>
      <c r="G1071" s="168" t="s">
        <v>4963</v>
      </c>
      <c r="H1071" s="27"/>
      <c r="I1071" s="52">
        <f t="shared" si="123"/>
        <v>2</v>
      </c>
      <c r="J1071" s="96">
        <f t="shared" si="124"/>
        <v>0</v>
      </c>
      <c r="K1071" s="97">
        <f t="shared" si="120"/>
        <v>0</v>
      </c>
    </row>
    <row r="1072" spans="1:11" s="29" customFormat="1" ht="30" customHeight="1" x14ac:dyDescent="0.25">
      <c r="A1072" s="338" t="s">
        <v>3223</v>
      </c>
      <c r="B1072" s="260" t="s">
        <v>5085</v>
      </c>
      <c r="C1072" s="297" t="s">
        <v>38</v>
      </c>
      <c r="D1072" s="299"/>
      <c r="E1072" s="166" t="s">
        <v>4404</v>
      </c>
      <c r="F1072" s="233">
        <v>1</v>
      </c>
      <c r="G1072" s="168" t="s">
        <v>4963</v>
      </c>
      <c r="H1072" s="27"/>
      <c r="I1072" s="52">
        <f t="shared" si="123"/>
        <v>2</v>
      </c>
      <c r="J1072" s="96">
        <f t="shared" si="124"/>
        <v>0</v>
      </c>
      <c r="K1072" s="97">
        <f t="shared" si="120"/>
        <v>0</v>
      </c>
    </row>
    <row r="1073" spans="1:11" s="29" customFormat="1" ht="30" customHeight="1" x14ac:dyDescent="0.25">
      <c r="A1073" s="338" t="s">
        <v>3224</v>
      </c>
      <c r="B1073" s="260" t="s">
        <v>5085</v>
      </c>
      <c r="C1073" s="297" t="s">
        <v>659</v>
      </c>
      <c r="D1073" s="299"/>
      <c r="E1073" s="166" t="s">
        <v>4404</v>
      </c>
      <c r="F1073" s="233">
        <v>1</v>
      </c>
      <c r="G1073" s="168" t="s">
        <v>4963</v>
      </c>
      <c r="H1073" s="27"/>
      <c r="I1073" s="52">
        <f t="shared" si="123"/>
        <v>2</v>
      </c>
      <c r="J1073" s="96">
        <f t="shared" si="124"/>
        <v>0</v>
      </c>
      <c r="K1073" s="97">
        <f t="shared" si="120"/>
        <v>0</v>
      </c>
    </row>
    <row r="1074" spans="1:11" s="29" customFormat="1" ht="30" customHeight="1" x14ac:dyDescent="0.25">
      <c r="A1074" s="338" t="s">
        <v>3225</v>
      </c>
      <c r="B1074" s="260" t="s">
        <v>5085</v>
      </c>
      <c r="C1074" s="297" t="s">
        <v>660</v>
      </c>
      <c r="D1074" s="299"/>
      <c r="E1074" s="166" t="s">
        <v>4404</v>
      </c>
      <c r="F1074" s="233">
        <v>1</v>
      </c>
      <c r="G1074" s="168" t="s">
        <v>4963</v>
      </c>
      <c r="H1074" s="27"/>
      <c r="I1074" s="52">
        <f t="shared" si="123"/>
        <v>2</v>
      </c>
      <c r="J1074" s="96">
        <f t="shared" si="124"/>
        <v>0</v>
      </c>
      <c r="K1074" s="97">
        <f t="shared" si="120"/>
        <v>0</v>
      </c>
    </row>
    <row r="1075" spans="1:11" s="29" customFormat="1" ht="30" customHeight="1" x14ac:dyDescent="0.25">
      <c r="A1075" s="338" t="s">
        <v>3226</v>
      </c>
      <c r="B1075" s="260" t="s">
        <v>5085</v>
      </c>
      <c r="C1075" s="297" t="s">
        <v>661</v>
      </c>
      <c r="D1075" s="299"/>
      <c r="E1075" s="166" t="s">
        <v>4404</v>
      </c>
      <c r="F1075" s="233">
        <v>1</v>
      </c>
      <c r="G1075" s="168" t="s">
        <v>4963</v>
      </c>
      <c r="H1075" s="27"/>
      <c r="I1075" s="52">
        <f t="shared" si="123"/>
        <v>2</v>
      </c>
      <c r="J1075" s="96">
        <f t="shared" si="124"/>
        <v>0</v>
      </c>
      <c r="K1075" s="97">
        <f t="shared" si="120"/>
        <v>0</v>
      </c>
    </row>
    <row r="1076" spans="1:11" s="29" customFormat="1" ht="30" customHeight="1" x14ac:dyDescent="0.25">
      <c r="A1076" s="338" t="s">
        <v>3227</v>
      </c>
      <c r="B1076" s="260" t="s">
        <v>5085</v>
      </c>
      <c r="C1076" s="297" t="s">
        <v>4226</v>
      </c>
      <c r="D1076" s="299"/>
      <c r="E1076" s="166" t="s">
        <v>4404</v>
      </c>
      <c r="F1076" s="233">
        <v>1</v>
      </c>
      <c r="G1076" s="168" t="s">
        <v>4963</v>
      </c>
      <c r="H1076" s="27"/>
      <c r="I1076" s="52">
        <f t="shared" si="123"/>
        <v>2</v>
      </c>
      <c r="J1076" s="96">
        <f t="shared" si="124"/>
        <v>0</v>
      </c>
      <c r="K1076" s="97">
        <f t="shared" si="120"/>
        <v>0</v>
      </c>
    </row>
    <row r="1077" spans="1:11" s="29" customFormat="1" ht="30" customHeight="1" x14ac:dyDescent="0.25">
      <c r="A1077" s="338" t="s">
        <v>3228</v>
      </c>
      <c r="B1077" s="163" t="s">
        <v>3041</v>
      </c>
      <c r="C1077" s="411" t="s">
        <v>662</v>
      </c>
      <c r="D1077" s="325"/>
      <c r="E1077" s="166" t="s">
        <v>4405</v>
      </c>
      <c r="F1077" s="233">
        <v>1</v>
      </c>
      <c r="G1077" s="168" t="s">
        <v>4963</v>
      </c>
      <c r="H1077" s="27"/>
      <c r="I1077" s="52">
        <f t="shared" si="123"/>
        <v>1</v>
      </c>
      <c r="J1077" s="96">
        <f t="shared" si="124"/>
        <v>0</v>
      </c>
      <c r="K1077" s="97">
        <f t="shared" si="120"/>
        <v>0</v>
      </c>
    </row>
    <row r="1078" spans="1:11" s="29" customFormat="1" ht="30" customHeight="1" x14ac:dyDescent="0.25">
      <c r="A1078" s="338" t="s">
        <v>3229</v>
      </c>
      <c r="B1078" s="163" t="s">
        <v>5085</v>
      </c>
      <c r="C1078" s="411" t="s">
        <v>4191</v>
      </c>
      <c r="D1078" s="299"/>
      <c r="E1078" s="166" t="s">
        <v>4404</v>
      </c>
      <c r="F1078" s="233">
        <v>1</v>
      </c>
      <c r="G1078" s="168" t="s">
        <v>4963</v>
      </c>
      <c r="H1078" s="27"/>
      <c r="I1078" s="52">
        <f t="shared" si="123"/>
        <v>2</v>
      </c>
      <c r="J1078" s="96">
        <f t="shared" si="124"/>
        <v>0</v>
      </c>
      <c r="K1078" s="97">
        <f t="shared" si="120"/>
        <v>0</v>
      </c>
    </row>
    <row r="1079" spans="1:11" s="29" customFormat="1" ht="30" customHeight="1" x14ac:dyDescent="0.25">
      <c r="A1079" s="338" t="s">
        <v>3230</v>
      </c>
      <c r="B1079" s="163" t="s">
        <v>5085</v>
      </c>
      <c r="C1079" s="411" t="s">
        <v>4224</v>
      </c>
      <c r="D1079" s="299"/>
      <c r="E1079" s="166" t="s">
        <v>4404</v>
      </c>
      <c r="F1079" s="233">
        <v>1</v>
      </c>
      <c r="G1079" s="168" t="s">
        <v>4963</v>
      </c>
      <c r="H1079" s="27"/>
      <c r="I1079" s="52">
        <f t="shared" si="123"/>
        <v>2</v>
      </c>
      <c r="J1079" s="96">
        <f t="shared" si="124"/>
        <v>0</v>
      </c>
      <c r="K1079" s="97">
        <f t="shared" si="120"/>
        <v>0</v>
      </c>
    </row>
    <row r="1080" spans="1:11" s="29" customFormat="1" ht="30" customHeight="1" x14ac:dyDescent="0.25">
      <c r="A1080" s="338" t="s">
        <v>3231</v>
      </c>
      <c r="B1080" s="163" t="s">
        <v>5085</v>
      </c>
      <c r="C1080" s="297" t="s">
        <v>4214</v>
      </c>
      <c r="D1080" s="299"/>
      <c r="E1080" s="166" t="s">
        <v>4404</v>
      </c>
      <c r="F1080" s="233">
        <v>1</v>
      </c>
      <c r="G1080" s="168" t="s">
        <v>4963</v>
      </c>
      <c r="H1080" s="27"/>
      <c r="I1080" s="52">
        <f t="shared" si="123"/>
        <v>2</v>
      </c>
      <c r="J1080" s="96">
        <f t="shared" si="124"/>
        <v>0</v>
      </c>
      <c r="K1080" s="97">
        <f t="shared" si="120"/>
        <v>0</v>
      </c>
    </row>
    <row r="1081" spans="1:11" s="29" customFormat="1" ht="30" customHeight="1" x14ac:dyDescent="0.25">
      <c r="A1081" s="338" t="s">
        <v>3232</v>
      </c>
      <c r="B1081" s="163" t="s">
        <v>5085</v>
      </c>
      <c r="C1081" s="297" t="s">
        <v>4215</v>
      </c>
      <c r="D1081" s="299"/>
      <c r="E1081" s="171" t="s">
        <v>4404</v>
      </c>
      <c r="F1081" s="233">
        <v>1</v>
      </c>
      <c r="G1081" s="168" t="s">
        <v>4963</v>
      </c>
      <c r="H1081" s="27"/>
      <c r="I1081" s="52">
        <f t="shared" si="123"/>
        <v>2</v>
      </c>
      <c r="J1081" s="96">
        <f t="shared" si="124"/>
        <v>0</v>
      </c>
      <c r="K1081" s="97">
        <f t="shared" si="120"/>
        <v>0</v>
      </c>
    </row>
    <row r="1082" spans="1:11" s="29" customFormat="1" ht="30" customHeight="1" x14ac:dyDescent="0.25">
      <c r="A1082" s="338" t="s">
        <v>3233</v>
      </c>
      <c r="B1082" s="163" t="s">
        <v>5085</v>
      </c>
      <c r="C1082" s="297" t="s">
        <v>4216</v>
      </c>
      <c r="D1082" s="299"/>
      <c r="E1082" s="171" t="s">
        <v>4404</v>
      </c>
      <c r="F1082" s="233">
        <v>1</v>
      </c>
      <c r="G1082" s="168" t="s">
        <v>4963</v>
      </c>
      <c r="H1082" s="27"/>
      <c r="I1082" s="52">
        <f t="shared" si="123"/>
        <v>2</v>
      </c>
      <c r="J1082" s="96">
        <f t="shared" si="124"/>
        <v>0</v>
      </c>
      <c r="K1082" s="97">
        <f t="shared" si="120"/>
        <v>0</v>
      </c>
    </row>
    <row r="1083" spans="1:11" s="29" customFormat="1" ht="30" customHeight="1" x14ac:dyDescent="0.25">
      <c r="A1083" s="338" t="s">
        <v>3234</v>
      </c>
      <c r="B1083" s="163" t="s">
        <v>5085</v>
      </c>
      <c r="C1083" s="297" t="s">
        <v>4218</v>
      </c>
      <c r="D1083" s="299"/>
      <c r="E1083" s="171" t="s">
        <v>4404</v>
      </c>
      <c r="F1083" s="233">
        <v>1</v>
      </c>
      <c r="G1083" s="168" t="s">
        <v>4963</v>
      </c>
      <c r="H1083" s="27"/>
      <c r="I1083" s="52">
        <f t="shared" si="123"/>
        <v>2</v>
      </c>
      <c r="J1083" s="96">
        <f t="shared" si="124"/>
        <v>0</v>
      </c>
      <c r="K1083" s="97">
        <f t="shared" si="120"/>
        <v>0</v>
      </c>
    </row>
    <row r="1084" spans="1:11" s="29" customFormat="1" ht="30" customHeight="1" x14ac:dyDescent="0.25">
      <c r="A1084" s="338" t="s">
        <v>3235</v>
      </c>
      <c r="B1084" s="163" t="s">
        <v>5085</v>
      </c>
      <c r="C1084" s="297" t="s">
        <v>4190</v>
      </c>
      <c r="D1084" s="299"/>
      <c r="E1084" s="171" t="s">
        <v>4404</v>
      </c>
      <c r="F1084" s="233">
        <v>1</v>
      </c>
      <c r="G1084" s="168" t="s">
        <v>4963</v>
      </c>
      <c r="H1084" s="27"/>
      <c r="I1084" s="52">
        <f t="shared" si="123"/>
        <v>2</v>
      </c>
      <c r="J1084" s="96">
        <f t="shared" si="124"/>
        <v>0</v>
      </c>
      <c r="K1084" s="97">
        <f t="shared" si="120"/>
        <v>0</v>
      </c>
    </row>
    <row r="1085" spans="1:11" s="29" customFormat="1" ht="30" customHeight="1" x14ac:dyDescent="0.25">
      <c r="A1085" s="338" t="s">
        <v>3236</v>
      </c>
      <c r="B1085" s="163" t="s">
        <v>5085</v>
      </c>
      <c r="C1085" s="297" t="s">
        <v>4217</v>
      </c>
      <c r="D1085" s="299"/>
      <c r="E1085" s="171" t="s">
        <v>4404</v>
      </c>
      <c r="F1085" s="233">
        <v>1</v>
      </c>
      <c r="G1085" s="168" t="s">
        <v>4963</v>
      </c>
      <c r="H1085" s="27"/>
      <c r="I1085" s="52">
        <f t="shared" si="123"/>
        <v>2</v>
      </c>
      <c r="J1085" s="96">
        <f t="shared" si="124"/>
        <v>0</v>
      </c>
      <c r="K1085" s="97">
        <f t="shared" si="120"/>
        <v>0</v>
      </c>
    </row>
    <row r="1086" spans="1:11" s="29" customFormat="1" ht="30" customHeight="1" x14ac:dyDescent="0.25">
      <c r="A1086" s="338" t="s">
        <v>3264</v>
      </c>
      <c r="B1086" s="163" t="s">
        <v>5085</v>
      </c>
      <c r="C1086" s="297" t="s">
        <v>4261</v>
      </c>
      <c r="D1086" s="299"/>
      <c r="E1086" s="171" t="s">
        <v>4404</v>
      </c>
      <c r="F1086" s="233">
        <v>1</v>
      </c>
      <c r="G1086" s="168" t="s">
        <v>4963</v>
      </c>
      <c r="H1086" s="27"/>
      <c r="I1086" s="52">
        <f t="shared" si="123"/>
        <v>2</v>
      </c>
      <c r="J1086" s="96">
        <f t="shared" si="124"/>
        <v>0</v>
      </c>
      <c r="K1086" s="97">
        <f t="shared" si="120"/>
        <v>0</v>
      </c>
    </row>
    <row r="1087" spans="1:11" s="29" customFormat="1" ht="30" customHeight="1" x14ac:dyDescent="0.25">
      <c r="A1087" s="338" t="s">
        <v>3265</v>
      </c>
      <c r="B1087" s="163" t="s">
        <v>5085</v>
      </c>
      <c r="C1087" s="297" t="s">
        <v>4192</v>
      </c>
      <c r="D1087" s="299"/>
      <c r="E1087" s="171" t="s">
        <v>4404</v>
      </c>
      <c r="F1087" s="233">
        <v>1</v>
      </c>
      <c r="G1087" s="168" t="s">
        <v>4963</v>
      </c>
      <c r="H1087" s="27"/>
      <c r="I1087" s="52">
        <f t="shared" si="123"/>
        <v>2</v>
      </c>
      <c r="J1087" s="96">
        <f t="shared" si="124"/>
        <v>0</v>
      </c>
      <c r="K1087" s="97">
        <f t="shared" si="120"/>
        <v>0</v>
      </c>
    </row>
    <row r="1088" spans="1:11" s="29" customFormat="1" ht="30" customHeight="1" x14ac:dyDescent="0.25">
      <c r="A1088" s="338" t="s">
        <v>3266</v>
      </c>
      <c r="B1088" s="163" t="s">
        <v>5085</v>
      </c>
      <c r="C1088" s="297" t="s">
        <v>4219</v>
      </c>
      <c r="D1088" s="142"/>
      <c r="E1088" s="171" t="s">
        <v>4404</v>
      </c>
      <c r="F1088" s="233">
        <v>1</v>
      </c>
      <c r="G1088" s="168" t="s">
        <v>4963</v>
      </c>
      <c r="H1088" s="27"/>
      <c r="I1088" s="52">
        <f t="shared" si="123"/>
        <v>2</v>
      </c>
      <c r="J1088" s="96">
        <f t="shared" si="124"/>
        <v>0</v>
      </c>
      <c r="K1088" s="97">
        <f t="shared" si="120"/>
        <v>0</v>
      </c>
    </row>
    <row r="1089" spans="1:11" s="29" customFormat="1" ht="30" customHeight="1" x14ac:dyDescent="0.25">
      <c r="A1089" s="338" t="s">
        <v>3267</v>
      </c>
      <c r="B1089" s="163" t="s">
        <v>5085</v>
      </c>
      <c r="C1089" s="297" t="s">
        <v>4220</v>
      </c>
      <c r="D1089" s="314"/>
      <c r="E1089" s="171" t="s">
        <v>4404</v>
      </c>
      <c r="F1089" s="233">
        <v>1</v>
      </c>
      <c r="G1089" s="168" t="s">
        <v>4963</v>
      </c>
      <c r="H1089" s="27"/>
      <c r="I1089" s="52">
        <f t="shared" si="123"/>
        <v>2</v>
      </c>
      <c r="J1089" s="96">
        <f t="shared" si="124"/>
        <v>0</v>
      </c>
      <c r="K1089" s="97">
        <f t="shared" si="120"/>
        <v>0</v>
      </c>
    </row>
    <row r="1090" spans="1:11" s="29" customFormat="1" ht="33" customHeight="1" x14ac:dyDescent="0.25">
      <c r="A1090" s="191"/>
      <c r="B1090" s="192"/>
      <c r="C1090" s="235" t="s">
        <v>663</v>
      </c>
      <c r="D1090" s="188"/>
      <c r="E1090" s="175"/>
      <c r="F1090" s="194"/>
      <c r="G1090" s="331"/>
      <c r="H1090" s="27"/>
      <c r="I1090" s="52"/>
      <c r="J1090" s="96"/>
      <c r="K1090" s="97"/>
    </row>
    <row r="1091" spans="1:11" s="29" customFormat="1" ht="30" customHeight="1" x14ac:dyDescent="0.25">
      <c r="A1091" s="338" t="s">
        <v>3268</v>
      </c>
      <c r="B1091" s="260" t="s">
        <v>5085</v>
      </c>
      <c r="C1091" s="223" t="s">
        <v>517</v>
      </c>
      <c r="D1091" s="142"/>
      <c r="E1091" s="166" t="s">
        <v>4404</v>
      </c>
      <c r="F1091" s="262">
        <v>1</v>
      </c>
      <c r="G1091" s="168" t="s">
        <v>4963</v>
      </c>
      <c r="H1091" s="27"/>
      <c r="I1091" s="52">
        <f t="shared" ref="I1091:I1098" si="125">IF(NOT(ISBLANK($B1091)),VLOOKUP($B1091,specdata,2,FALSE),"")</f>
        <v>2</v>
      </c>
      <c r="J1091" s="96">
        <f t="shared" ref="J1091:J1098" si="126">VLOOKUP(G1091,AvailabilityData,2,FALSE)</f>
        <v>0</v>
      </c>
      <c r="K1091" s="97">
        <f t="shared" si="120"/>
        <v>0</v>
      </c>
    </row>
    <row r="1092" spans="1:11" s="29" customFormat="1" ht="30" customHeight="1" x14ac:dyDescent="0.25">
      <c r="A1092" s="338" t="s">
        <v>3269</v>
      </c>
      <c r="B1092" s="260" t="s">
        <v>5085</v>
      </c>
      <c r="C1092" s="183" t="s">
        <v>518</v>
      </c>
      <c r="D1092" s="142"/>
      <c r="E1092" s="166" t="s">
        <v>4405</v>
      </c>
      <c r="F1092" s="233">
        <v>1</v>
      </c>
      <c r="G1092" s="168" t="s">
        <v>4963</v>
      </c>
      <c r="H1092" s="27"/>
      <c r="I1092" s="52">
        <f t="shared" si="125"/>
        <v>2</v>
      </c>
      <c r="J1092" s="96">
        <f t="shared" si="126"/>
        <v>0</v>
      </c>
      <c r="K1092" s="97">
        <f t="shared" si="120"/>
        <v>0</v>
      </c>
    </row>
    <row r="1093" spans="1:11" s="29" customFormat="1" ht="30" customHeight="1" x14ac:dyDescent="0.25">
      <c r="A1093" s="338" t="s">
        <v>3567</v>
      </c>
      <c r="B1093" s="260" t="s">
        <v>5085</v>
      </c>
      <c r="C1093" s="183" t="s">
        <v>519</v>
      </c>
      <c r="D1093" s="142"/>
      <c r="E1093" s="166" t="s">
        <v>4404</v>
      </c>
      <c r="F1093" s="233">
        <v>1</v>
      </c>
      <c r="G1093" s="168" t="s">
        <v>4963</v>
      </c>
      <c r="H1093" s="27"/>
      <c r="I1093" s="52">
        <f t="shared" si="125"/>
        <v>2</v>
      </c>
      <c r="J1093" s="96">
        <f t="shared" si="126"/>
        <v>0</v>
      </c>
      <c r="K1093" s="97">
        <f t="shared" si="120"/>
        <v>0</v>
      </c>
    </row>
    <row r="1094" spans="1:11" s="29" customFormat="1" ht="30" customHeight="1" x14ac:dyDescent="0.25">
      <c r="A1094" s="338" t="s">
        <v>3568</v>
      </c>
      <c r="B1094" s="260" t="s">
        <v>5085</v>
      </c>
      <c r="C1094" s="183" t="s">
        <v>520</v>
      </c>
      <c r="D1094" s="142"/>
      <c r="E1094" s="166" t="s">
        <v>4404</v>
      </c>
      <c r="F1094" s="233">
        <v>1</v>
      </c>
      <c r="G1094" s="168" t="s">
        <v>4963</v>
      </c>
      <c r="H1094" s="27"/>
      <c r="I1094" s="52">
        <f t="shared" si="125"/>
        <v>2</v>
      </c>
      <c r="J1094" s="96">
        <f t="shared" si="126"/>
        <v>0</v>
      </c>
      <c r="K1094" s="97">
        <f t="shared" ref="K1094:K1157" si="127">I1094*J1094</f>
        <v>0</v>
      </c>
    </row>
    <row r="1095" spans="1:11" s="29" customFormat="1" ht="30" customHeight="1" x14ac:dyDescent="0.25">
      <c r="A1095" s="338" t="s">
        <v>3569</v>
      </c>
      <c r="B1095" s="260" t="s">
        <v>5085</v>
      </c>
      <c r="C1095" s="183" t="s">
        <v>521</v>
      </c>
      <c r="D1095" s="142"/>
      <c r="E1095" s="166" t="s">
        <v>4404</v>
      </c>
      <c r="F1095" s="233">
        <v>1</v>
      </c>
      <c r="G1095" s="168" t="s">
        <v>4963</v>
      </c>
      <c r="H1095" s="27"/>
      <c r="I1095" s="52">
        <f t="shared" si="125"/>
        <v>2</v>
      </c>
      <c r="J1095" s="96">
        <f t="shared" si="126"/>
        <v>0</v>
      </c>
      <c r="K1095" s="97">
        <f t="shared" si="127"/>
        <v>0</v>
      </c>
    </row>
    <row r="1096" spans="1:11" s="29" customFormat="1" ht="30" customHeight="1" x14ac:dyDescent="0.25">
      <c r="A1096" s="338" t="s">
        <v>3570</v>
      </c>
      <c r="B1096" s="260" t="s">
        <v>5085</v>
      </c>
      <c r="C1096" s="183" t="s">
        <v>522</v>
      </c>
      <c r="D1096" s="313"/>
      <c r="E1096" s="166" t="s">
        <v>4405</v>
      </c>
      <c r="F1096" s="233">
        <v>1</v>
      </c>
      <c r="G1096" s="168" t="s">
        <v>4963</v>
      </c>
      <c r="H1096" s="27"/>
      <c r="I1096" s="52">
        <f t="shared" si="125"/>
        <v>2</v>
      </c>
      <c r="J1096" s="96">
        <f t="shared" si="126"/>
        <v>0</v>
      </c>
      <c r="K1096" s="97">
        <f t="shared" si="127"/>
        <v>0</v>
      </c>
    </row>
    <row r="1097" spans="1:11" s="29" customFormat="1" ht="30" customHeight="1" x14ac:dyDescent="0.25">
      <c r="A1097" s="338" t="s">
        <v>3571</v>
      </c>
      <c r="B1097" s="260" t="s">
        <v>5085</v>
      </c>
      <c r="C1097" s="238" t="s">
        <v>523</v>
      </c>
      <c r="D1097" s="142"/>
      <c r="E1097" s="166" t="s">
        <v>4405</v>
      </c>
      <c r="F1097" s="233">
        <v>1</v>
      </c>
      <c r="G1097" s="168" t="s">
        <v>4963</v>
      </c>
      <c r="H1097" s="27"/>
      <c r="I1097" s="52">
        <f t="shared" si="125"/>
        <v>2</v>
      </c>
      <c r="J1097" s="96">
        <f t="shared" si="126"/>
        <v>0</v>
      </c>
      <c r="K1097" s="97">
        <f t="shared" si="127"/>
        <v>0</v>
      </c>
    </row>
    <row r="1098" spans="1:11" s="29" customFormat="1" ht="30" customHeight="1" x14ac:dyDescent="0.25">
      <c r="A1098" s="338" t="s">
        <v>3572</v>
      </c>
      <c r="B1098" s="260" t="s">
        <v>5085</v>
      </c>
      <c r="C1098" s="238" t="s">
        <v>2853</v>
      </c>
      <c r="D1098" s="314"/>
      <c r="E1098" s="166" t="s">
        <v>4404</v>
      </c>
      <c r="F1098" s="327">
        <v>1</v>
      </c>
      <c r="G1098" s="168" t="s">
        <v>4963</v>
      </c>
      <c r="H1098" s="27"/>
      <c r="I1098" s="52">
        <f t="shared" si="125"/>
        <v>2</v>
      </c>
      <c r="J1098" s="96">
        <f t="shared" si="126"/>
        <v>0</v>
      </c>
      <c r="K1098" s="97">
        <f t="shared" si="127"/>
        <v>0</v>
      </c>
    </row>
    <row r="1099" spans="1:11" s="29" customFormat="1" ht="25.5" x14ac:dyDescent="0.25">
      <c r="A1099" s="191"/>
      <c r="B1099" s="192"/>
      <c r="C1099" s="235" t="s">
        <v>3477</v>
      </c>
      <c r="D1099" s="188"/>
      <c r="E1099" s="175"/>
      <c r="F1099" s="194"/>
      <c r="G1099" s="331"/>
      <c r="H1099" s="27"/>
      <c r="I1099" s="52"/>
      <c r="J1099" s="96"/>
      <c r="K1099" s="97"/>
    </row>
    <row r="1100" spans="1:11" s="29" customFormat="1" ht="30" customHeight="1" x14ac:dyDescent="0.25">
      <c r="A1100" s="338" t="s">
        <v>3573</v>
      </c>
      <c r="B1100" s="260" t="s">
        <v>5085</v>
      </c>
      <c r="C1100" s="223" t="s">
        <v>524</v>
      </c>
      <c r="D1100" s="142"/>
      <c r="E1100" s="166" t="s">
        <v>4404</v>
      </c>
      <c r="F1100" s="262">
        <v>1</v>
      </c>
      <c r="G1100" s="168" t="s">
        <v>4963</v>
      </c>
      <c r="H1100" s="27"/>
      <c r="I1100" s="52">
        <f t="shared" ref="I1100:I1114" si="128">IF(NOT(ISBLANK($B1100)),VLOOKUP($B1100,specdata,2,FALSE),"")</f>
        <v>2</v>
      </c>
      <c r="J1100" s="96">
        <f t="shared" ref="J1100:J1114" si="129">VLOOKUP(G1100,AvailabilityData,2,FALSE)</f>
        <v>0</v>
      </c>
      <c r="K1100" s="97">
        <f t="shared" si="127"/>
        <v>0</v>
      </c>
    </row>
    <row r="1101" spans="1:11" s="29" customFormat="1" ht="30" customHeight="1" x14ac:dyDescent="0.25">
      <c r="A1101" s="338" t="s">
        <v>3574</v>
      </c>
      <c r="B1101" s="260" t="s">
        <v>5085</v>
      </c>
      <c r="C1101" s="183" t="s">
        <v>525</v>
      </c>
      <c r="D1101" s="142"/>
      <c r="E1101" s="166" t="s">
        <v>4404</v>
      </c>
      <c r="F1101" s="233">
        <v>1</v>
      </c>
      <c r="G1101" s="168" t="s">
        <v>4963</v>
      </c>
      <c r="H1101" s="27"/>
      <c r="I1101" s="52">
        <f t="shared" si="128"/>
        <v>2</v>
      </c>
      <c r="J1101" s="96">
        <f t="shared" si="129"/>
        <v>0</v>
      </c>
      <c r="K1101" s="97">
        <f t="shared" si="127"/>
        <v>0</v>
      </c>
    </row>
    <row r="1102" spans="1:11" s="29" customFormat="1" ht="30" customHeight="1" x14ac:dyDescent="0.25">
      <c r="A1102" s="338" t="s">
        <v>3575</v>
      </c>
      <c r="B1102" s="260" t="s">
        <v>5085</v>
      </c>
      <c r="C1102" s="183" t="s">
        <v>526</v>
      </c>
      <c r="D1102" s="142"/>
      <c r="E1102" s="166" t="s">
        <v>4404</v>
      </c>
      <c r="F1102" s="233">
        <v>1</v>
      </c>
      <c r="G1102" s="168" t="s">
        <v>4963</v>
      </c>
      <c r="H1102" s="27"/>
      <c r="I1102" s="52">
        <f t="shared" si="128"/>
        <v>2</v>
      </c>
      <c r="J1102" s="96">
        <f t="shared" si="129"/>
        <v>0</v>
      </c>
      <c r="K1102" s="97">
        <f t="shared" si="127"/>
        <v>0</v>
      </c>
    </row>
    <row r="1103" spans="1:11" s="29" customFormat="1" ht="30" customHeight="1" x14ac:dyDescent="0.25">
      <c r="A1103" s="338" t="s">
        <v>3576</v>
      </c>
      <c r="B1103" s="260" t="s">
        <v>5085</v>
      </c>
      <c r="C1103" s="183" t="s">
        <v>527</v>
      </c>
      <c r="D1103" s="142"/>
      <c r="E1103" s="166" t="s">
        <v>4404</v>
      </c>
      <c r="F1103" s="233">
        <v>1</v>
      </c>
      <c r="G1103" s="168" t="s">
        <v>4963</v>
      </c>
      <c r="H1103" s="27"/>
      <c r="I1103" s="52">
        <f t="shared" si="128"/>
        <v>2</v>
      </c>
      <c r="J1103" s="96">
        <f t="shared" si="129"/>
        <v>0</v>
      </c>
      <c r="K1103" s="97">
        <f t="shared" si="127"/>
        <v>0</v>
      </c>
    </row>
    <row r="1104" spans="1:11" s="29" customFormat="1" ht="30" customHeight="1" x14ac:dyDescent="0.25">
      <c r="A1104" s="338" t="s">
        <v>3577</v>
      </c>
      <c r="B1104" s="260" t="s">
        <v>5085</v>
      </c>
      <c r="C1104" s="183" t="s">
        <v>528</v>
      </c>
      <c r="D1104" s="142"/>
      <c r="E1104" s="166" t="s">
        <v>4404</v>
      </c>
      <c r="F1104" s="233">
        <v>1</v>
      </c>
      <c r="G1104" s="168" t="s">
        <v>4963</v>
      </c>
      <c r="H1104" s="27"/>
      <c r="I1104" s="52">
        <f t="shared" si="128"/>
        <v>2</v>
      </c>
      <c r="J1104" s="96">
        <f t="shared" si="129"/>
        <v>0</v>
      </c>
      <c r="K1104" s="97">
        <f t="shared" si="127"/>
        <v>0</v>
      </c>
    </row>
    <row r="1105" spans="1:11" s="29" customFormat="1" ht="30" customHeight="1" x14ac:dyDescent="0.25">
      <c r="A1105" s="338" t="s">
        <v>3578</v>
      </c>
      <c r="B1105" s="260" t="s">
        <v>5085</v>
      </c>
      <c r="C1105" s="183" t="s">
        <v>529</v>
      </c>
      <c r="D1105" s="142"/>
      <c r="E1105" s="166" t="s">
        <v>4404</v>
      </c>
      <c r="F1105" s="233">
        <v>1</v>
      </c>
      <c r="G1105" s="168" t="s">
        <v>4963</v>
      </c>
      <c r="H1105" s="27"/>
      <c r="I1105" s="52">
        <f t="shared" si="128"/>
        <v>2</v>
      </c>
      <c r="J1105" s="96">
        <f t="shared" si="129"/>
        <v>0</v>
      </c>
      <c r="K1105" s="97">
        <f t="shared" si="127"/>
        <v>0</v>
      </c>
    </row>
    <row r="1106" spans="1:11" s="29" customFormat="1" ht="30" customHeight="1" x14ac:dyDescent="0.25">
      <c r="A1106" s="338" t="s">
        <v>3579</v>
      </c>
      <c r="B1106" s="260" t="s">
        <v>5085</v>
      </c>
      <c r="C1106" s="183" t="s">
        <v>4225</v>
      </c>
      <c r="D1106" s="142"/>
      <c r="E1106" s="166" t="s">
        <v>4404</v>
      </c>
      <c r="F1106" s="233"/>
      <c r="G1106" s="168" t="s">
        <v>4963</v>
      </c>
      <c r="H1106" s="27"/>
      <c r="I1106" s="52">
        <f t="shared" si="128"/>
        <v>2</v>
      </c>
      <c r="J1106" s="96">
        <f t="shared" si="129"/>
        <v>0</v>
      </c>
      <c r="K1106" s="97">
        <f t="shared" si="127"/>
        <v>0</v>
      </c>
    </row>
    <row r="1107" spans="1:11" s="29" customFormat="1" ht="30" customHeight="1" x14ac:dyDescent="0.25">
      <c r="A1107" s="338" t="s">
        <v>3580</v>
      </c>
      <c r="B1107" s="260" t="s">
        <v>5085</v>
      </c>
      <c r="C1107" s="169" t="s">
        <v>530</v>
      </c>
      <c r="D1107" s="142"/>
      <c r="E1107" s="166" t="s">
        <v>4404</v>
      </c>
      <c r="F1107" s="233">
        <v>1</v>
      </c>
      <c r="G1107" s="168" t="s">
        <v>4963</v>
      </c>
      <c r="H1107" s="27"/>
      <c r="I1107" s="52">
        <f t="shared" si="128"/>
        <v>2</v>
      </c>
      <c r="J1107" s="96">
        <f t="shared" si="129"/>
        <v>0</v>
      </c>
      <c r="K1107" s="97">
        <f t="shared" si="127"/>
        <v>0</v>
      </c>
    </row>
    <row r="1108" spans="1:11" s="29" customFormat="1" ht="30" customHeight="1" x14ac:dyDescent="0.25">
      <c r="A1108" s="338" t="s">
        <v>3581</v>
      </c>
      <c r="B1108" s="260" t="s">
        <v>5085</v>
      </c>
      <c r="C1108" s="169" t="s">
        <v>1493</v>
      </c>
      <c r="D1108" s="142"/>
      <c r="E1108" s="166" t="s">
        <v>4404</v>
      </c>
      <c r="F1108" s="233">
        <v>1</v>
      </c>
      <c r="G1108" s="168" t="s">
        <v>4963</v>
      </c>
      <c r="H1108" s="27"/>
      <c r="I1108" s="52">
        <f t="shared" si="128"/>
        <v>2</v>
      </c>
      <c r="J1108" s="96">
        <f t="shared" si="129"/>
        <v>0</v>
      </c>
      <c r="K1108" s="97">
        <f t="shared" si="127"/>
        <v>0</v>
      </c>
    </row>
    <row r="1109" spans="1:11" s="29" customFormat="1" ht="30" customHeight="1" x14ac:dyDescent="0.25">
      <c r="A1109" s="338" t="s">
        <v>3582</v>
      </c>
      <c r="B1109" s="260" t="s">
        <v>5085</v>
      </c>
      <c r="C1109" s="169" t="s">
        <v>531</v>
      </c>
      <c r="D1109" s="142"/>
      <c r="E1109" s="166" t="s">
        <v>4404</v>
      </c>
      <c r="F1109" s="233">
        <v>1</v>
      </c>
      <c r="G1109" s="168" t="s">
        <v>4963</v>
      </c>
      <c r="H1109" s="27"/>
      <c r="I1109" s="52">
        <f t="shared" si="128"/>
        <v>2</v>
      </c>
      <c r="J1109" s="96">
        <f t="shared" si="129"/>
        <v>0</v>
      </c>
      <c r="K1109" s="97">
        <f t="shared" si="127"/>
        <v>0</v>
      </c>
    </row>
    <row r="1110" spans="1:11" s="29" customFormat="1" ht="30" customHeight="1" x14ac:dyDescent="0.25">
      <c r="A1110" s="338" t="s">
        <v>3583</v>
      </c>
      <c r="B1110" s="260" t="s">
        <v>5085</v>
      </c>
      <c r="C1110" s="169" t="s">
        <v>1494</v>
      </c>
      <c r="D1110" s="142"/>
      <c r="E1110" s="166" t="s">
        <v>4404</v>
      </c>
      <c r="F1110" s="233">
        <v>1</v>
      </c>
      <c r="G1110" s="168" t="s">
        <v>4963</v>
      </c>
      <c r="H1110" s="27"/>
      <c r="I1110" s="52">
        <f t="shared" si="128"/>
        <v>2</v>
      </c>
      <c r="J1110" s="96">
        <f t="shared" si="129"/>
        <v>0</v>
      </c>
      <c r="K1110" s="97">
        <f t="shared" si="127"/>
        <v>0</v>
      </c>
    </row>
    <row r="1111" spans="1:11" s="29" customFormat="1" ht="30" customHeight="1" x14ac:dyDescent="0.25">
      <c r="A1111" s="338" t="s">
        <v>3584</v>
      </c>
      <c r="B1111" s="260" t="s">
        <v>5085</v>
      </c>
      <c r="C1111" s="310" t="s">
        <v>4266</v>
      </c>
      <c r="D1111" s="142"/>
      <c r="E1111" s="166" t="s">
        <v>4404</v>
      </c>
      <c r="F1111" s="233">
        <v>1</v>
      </c>
      <c r="G1111" s="168" t="s">
        <v>4963</v>
      </c>
      <c r="H1111" s="27"/>
      <c r="I1111" s="52">
        <f t="shared" si="128"/>
        <v>2</v>
      </c>
      <c r="J1111" s="96">
        <f t="shared" si="129"/>
        <v>0</v>
      </c>
      <c r="K1111" s="97">
        <f t="shared" si="127"/>
        <v>0</v>
      </c>
    </row>
    <row r="1112" spans="1:11" s="29" customFormat="1" ht="30" customHeight="1" x14ac:dyDescent="0.25">
      <c r="A1112" s="338" t="s">
        <v>3585</v>
      </c>
      <c r="B1112" s="260" t="s">
        <v>5085</v>
      </c>
      <c r="C1112" s="310" t="s">
        <v>4252</v>
      </c>
      <c r="D1112" s="142"/>
      <c r="E1112" s="166" t="s">
        <v>4404</v>
      </c>
      <c r="F1112" s="233">
        <v>1</v>
      </c>
      <c r="G1112" s="168" t="s">
        <v>4963</v>
      </c>
      <c r="H1112" s="27"/>
      <c r="I1112" s="52">
        <f t="shared" si="128"/>
        <v>2</v>
      </c>
      <c r="J1112" s="96">
        <f t="shared" si="129"/>
        <v>0</v>
      </c>
      <c r="K1112" s="97">
        <f t="shared" si="127"/>
        <v>0</v>
      </c>
    </row>
    <row r="1113" spans="1:11" s="29" customFormat="1" ht="30" customHeight="1" x14ac:dyDescent="0.25">
      <c r="A1113" s="338" t="s">
        <v>3586</v>
      </c>
      <c r="B1113" s="260" t="s">
        <v>5085</v>
      </c>
      <c r="C1113" s="310" t="s">
        <v>4253</v>
      </c>
      <c r="D1113" s="142"/>
      <c r="E1113" s="166" t="s">
        <v>4404</v>
      </c>
      <c r="F1113" s="233">
        <v>1</v>
      </c>
      <c r="G1113" s="168" t="s">
        <v>4963</v>
      </c>
      <c r="H1113" s="27"/>
      <c r="I1113" s="52">
        <f t="shared" si="128"/>
        <v>2</v>
      </c>
      <c r="J1113" s="96">
        <f t="shared" si="129"/>
        <v>0</v>
      </c>
      <c r="K1113" s="97">
        <f t="shared" si="127"/>
        <v>0</v>
      </c>
    </row>
    <row r="1114" spans="1:11" s="29" customFormat="1" ht="30" customHeight="1" x14ac:dyDescent="0.25">
      <c r="A1114" s="338" t="s">
        <v>3587</v>
      </c>
      <c r="B1114" s="260" t="s">
        <v>5085</v>
      </c>
      <c r="C1114" s="310" t="s">
        <v>4254</v>
      </c>
      <c r="D1114" s="314"/>
      <c r="E1114" s="166" t="s">
        <v>4404</v>
      </c>
      <c r="F1114" s="233">
        <v>1</v>
      </c>
      <c r="G1114" s="168" t="s">
        <v>4963</v>
      </c>
      <c r="H1114" s="27"/>
      <c r="I1114" s="52">
        <f t="shared" si="128"/>
        <v>2</v>
      </c>
      <c r="J1114" s="96">
        <f t="shared" si="129"/>
        <v>0</v>
      </c>
      <c r="K1114" s="97">
        <f t="shared" si="127"/>
        <v>0</v>
      </c>
    </row>
    <row r="1115" spans="1:11" s="29" customFormat="1" ht="25.5" x14ac:dyDescent="0.25">
      <c r="A1115" s="191"/>
      <c r="B1115" s="192"/>
      <c r="C1115" s="235" t="s">
        <v>664</v>
      </c>
      <c r="D1115" s="188"/>
      <c r="E1115" s="175"/>
      <c r="F1115" s="194"/>
      <c r="G1115" s="331"/>
      <c r="H1115" s="27"/>
      <c r="I1115" s="52"/>
      <c r="J1115" s="96"/>
      <c r="K1115" s="97"/>
    </row>
    <row r="1116" spans="1:11" s="29" customFormat="1" ht="30" customHeight="1" x14ac:dyDescent="0.25">
      <c r="A1116" s="338" t="s">
        <v>3588</v>
      </c>
      <c r="B1116" s="260" t="s">
        <v>5085</v>
      </c>
      <c r="C1116" s="223" t="s">
        <v>532</v>
      </c>
      <c r="D1116" s="142"/>
      <c r="E1116" s="166"/>
      <c r="F1116" s="262">
        <v>1</v>
      </c>
      <c r="G1116" s="168" t="s">
        <v>4963</v>
      </c>
      <c r="H1116" s="27"/>
      <c r="I1116" s="52">
        <f t="shared" ref="I1116:I1131" si="130">IF(NOT(ISBLANK($B1116)),VLOOKUP($B1116,specdata,2,FALSE),"")</f>
        <v>2</v>
      </c>
      <c r="J1116" s="96">
        <f t="shared" ref="J1116:J1131" si="131">VLOOKUP(G1116,AvailabilityData,2,FALSE)</f>
        <v>0</v>
      </c>
      <c r="K1116" s="97">
        <f t="shared" si="127"/>
        <v>0</v>
      </c>
    </row>
    <row r="1117" spans="1:11" s="29" customFormat="1" ht="30" customHeight="1" x14ac:dyDescent="0.25">
      <c r="A1117" s="338" t="s">
        <v>3589</v>
      </c>
      <c r="B1117" s="260" t="s">
        <v>5085</v>
      </c>
      <c r="C1117" s="183" t="s">
        <v>533</v>
      </c>
      <c r="D1117" s="142"/>
      <c r="E1117" s="166" t="s">
        <v>4405</v>
      </c>
      <c r="F1117" s="233">
        <v>1</v>
      </c>
      <c r="G1117" s="168" t="s">
        <v>4963</v>
      </c>
      <c r="H1117" s="27"/>
      <c r="I1117" s="52">
        <f t="shared" si="130"/>
        <v>2</v>
      </c>
      <c r="J1117" s="96">
        <f t="shared" si="131"/>
        <v>0</v>
      </c>
      <c r="K1117" s="97">
        <f t="shared" si="127"/>
        <v>0</v>
      </c>
    </row>
    <row r="1118" spans="1:11" s="29" customFormat="1" ht="30" customHeight="1" x14ac:dyDescent="0.25">
      <c r="A1118" s="338" t="s">
        <v>3590</v>
      </c>
      <c r="B1118" s="260" t="s">
        <v>5085</v>
      </c>
      <c r="C1118" s="183" t="s">
        <v>534</v>
      </c>
      <c r="D1118" s="142"/>
      <c r="E1118" s="166" t="s">
        <v>4405</v>
      </c>
      <c r="F1118" s="233">
        <v>1</v>
      </c>
      <c r="G1118" s="168" t="s">
        <v>4963</v>
      </c>
      <c r="H1118" s="27"/>
      <c r="I1118" s="52">
        <f t="shared" si="130"/>
        <v>2</v>
      </c>
      <c r="J1118" s="96">
        <f t="shared" si="131"/>
        <v>0</v>
      </c>
      <c r="K1118" s="97">
        <f t="shared" si="127"/>
        <v>0</v>
      </c>
    </row>
    <row r="1119" spans="1:11" s="29" customFormat="1" ht="30" customHeight="1" x14ac:dyDescent="0.25">
      <c r="A1119" s="338" t="s">
        <v>3591</v>
      </c>
      <c r="B1119" s="260" t="s">
        <v>5085</v>
      </c>
      <c r="C1119" s="183" t="s">
        <v>535</v>
      </c>
      <c r="D1119" s="142"/>
      <c r="E1119" s="166" t="s">
        <v>4405</v>
      </c>
      <c r="F1119" s="233">
        <v>1</v>
      </c>
      <c r="G1119" s="168" t="s">
        <v>4963</v>
      </c>
      <c r="H1119" s="27"/>
      <c r="I1119" s="52">
        <f t="shared" si="130"/>
        <v>2</v>
      </c>
      <c r="J1119" s="96">
        <f t="shared" si="131"/>
        <v>0</v>
      </c>
      <c r="K1119" s="97">
        <f t="shared" si="127"/>
        <v>0</v>
      </c>
    </row>
    <row r="1120" spans="1:11" s="29" customFormat="1" ht="30" customHeight="1" x14ac:dyDescent="0.25">
      <c r="A1120" s="338" t="s">
        <v>3592</v>
      </c>
      <c r="B1120" s="260" t="s">
        <v>5085</v>
      </c>
      <c r="C1120" s="183" t="s">
        <v>528</v>
      </c>
      <c r="D1120" s="142"/>
      <c r="E1120" s="166" t="s">
        <v>4405</v>
      </c>
      <c r="F1120" s="233">
        <v>1</v>
      </c>
      <c r="G1120" s="168" t="s">
        <v>4963</v>
      </c>
      <c r="H1120" s="27"/>
      <c r="I1120" s="52">
        <f t="shared" si="130"/>
        <v>2</v>
      </c>
      <c r="J1120" s="96">
        <f t="shared" si="131"/>
        <v>0</v>
      </c>
      <c r="K1120" s="97">
        <f t="shared" si="127"/>
        <v>0</v>
      </c>
    </row>
    <row r="1121" spans="1:11" s="29" customFormat="1" ht="30" customHeight="1" x14ac:dyDescent="0.25">
      <c r="A1121" s="338" t="s">
        <v>3593</v>
      </c>
      <c r="B1121" s="260" t="s">
        <v>5085</v>
      </c>
      <c r="C1121" s="183" t="s">
        <v>3478</v>
      </c>
      <c r="D1121" s="142"/>
      <c r="E1121" s="166" t="s">
        <v>4405</v>
      </c>
      <c r="F1121" s="233">
        <v>1</v>
      </c>
      <c r="G1121" s="168" t="s">
        <v>4963</v>
      </c>
      <c r="H1121" s="27"/>
      <c r="I1121" s="52">
        <f t="shared" si="130"/>
        <v>2</v>
      </c>
      <c r="J1121" s="96">
        <f t="shared" si="131"/>
        <v>0</v>
      </c>
      <c r="K1121" s="97">
        <f t="shared" si="127"/>
        <v>0</v>
      </c>
    </row>
    <row r="1122" spans="1:11" s="29" customFormat="1" ht="30" customHeight="1" x14ac:dyDescent="0.25">
      <c r="A1122" s="338" t="s">
        <v>3594</v>
      </c>
      <c r="B1122" s="260" t="s">
        <v>5085</v>
      </c>
      <c r="C1122" s="183" t="s">
        <v>3476</v>
      </c>
      <c r="D1122" s="142"/>
      <c r="E1122" s="166" t="s">
        <v>4405</v>
      </c>
      <c r="F1122" s="233">
        <v>1</v>
      </c>
      <c r="G1122" s="168" t="s">
        <v>4963</v>
      </c>
      <c r="H1122" s="27"/>
      <c r="I1122" s="52">
        <f t="shared" si="130"/>
        <v>2</v>
      </c>
      <c r="J1122" s="96">
        <f t="shared" si="131"/>
        <v>0</v>
      </c>
      <c r="K1122" s="97">
        <f t="shared" si="127"/>
        <v>0</v>
      </c>
    </row>
    <row r="1123" spans="1:11" s="29" customFormat="1" ht="30" customHeight="1" x14ac:dyDescent="0.25">
      <c r="A1123" s="338" t="s">
        <v>3595</v>
      </c>
      <c r="B1123" s="260" t="s">
        <v>5085</v>
      </c>
      <c r="C1123" s="183" t="s">
        <v>3479</v>
      </c>
      <c r="D1123" s="142"/>
      <c r="E1123" s="166" t="s">
        <v>4404</v>
      </c>
      <c r="F1123" s="233">
        <v>1</v>
      </c>
      <c r="G1123" s="168" t="s">
        <v>4963</v>
      </c>
      <c r="H1123" s="27"/>
      <c r="I1123" s="52">
        <f t="shared" si="130"/>
        <v>2</v>
      </c>
      <c r="J1123" s="96">
        <f t="shared" si="131"/>
        <v>0</v>
      </c>
      <c r="K1123" s="97">
        <f t="shared" si="127"/>
        <v>0</v>
      </c>
    </row>
    <row r="1124" spans="1:11" s="29" customFormat="1" ht="30" customHeight="1" x14ac:dyDescent="0.25">
      <c r="A1124" s="338" t="s">
        <v>3596</v>
      </c>
      <c r="B1124" s="260" t="s">
        <v>5085</v>
      </c>
      <c r="C1124" s="183" t="s">
        <v>4225</v>
      </c>
      <c r="D1124" s="142"/>
      <c r="E1124" s="166" t="s">
        <v>4405</v>
      </c>
      <c r="F1124" s="233">
        <v>1</v>
      </c>
      <c r="G1124" s="168" t="s">
        <v>4963</v>
      </c>
      <c r="H1124" s="27"/>
      <c r="I1124" s="52">
        <f t="shared" si="130"/>
        <v>2</v>
      </c>
      <c r="J1124" s="96">
        <f t="shared" si="131"/>
        <v>0</v>
      </c>
      <c r="K1124" s="97">
        <f t="shared" si="127"/>
        <v>0</v>
      </c>
    </row>
    <row r="1125" spans="1:11" s="29" customFormat="1" ht="30" customHeight="1" x14ac:dyDescent="0.25">
      <c r="A1125" s="338" t="s">
        <v>3597</v>
      </c>
      <c r="B1125" s="260" t="s">
        <v>5085</v>
      </c>
      <c r="C1125" s="169" t="s">
        <v>536</v>
      </c>
      <c r="D1125" s="142"/>
      <c r="E1125" s="166" t="s">
        <v>4404</v>
      </c>
      <c r="F1125" s="233">
        <v>1</v>
      </c>
      <c r="G1125" s="168" t="s">
        <v>4963</v>
      </c>
      <c r="H1125" s="27"/>
      <c r="I1125" s="52">
        <f t="shared" si="130"/>
        <v>2</v>
      </c>
      <c r="J1125" s="96">
        <f t="shared" si="131"/>
        <v>0</v>
      </c>
      <c r="K1125" s="97">
        <f t="shared" si="127"/>
        <v>0</v>
      </c>
    </row>
    <row r="1126" spans="1:11" s="29" customFormat="1" ht="30" customHeight="1" x14ac:dyDescent="0.25">
      <c r="A1126" s="338" t="s">
        <v>3598</v>
      </c>
      <c r="B1126" s="260" t="s">
        <v>5085</v>
      </c>
      <c r="C1126" s="169" t="s">
        <v>2361</v>
      </c>
      <c r="D1126" s="142"/>
      <c r="E1126" s="166" t="s">
        <v>4404</v>
      </c>
      <c r="F1126" s="233">
        <v>1</v>
      </c>
      <c r="G1126" s="168" t="s">
        <v>4963</v>
      </c>
      <c r="H1126" s="27"/>
      <c r="I1126" s="52">
        <f t="shared" si="130"/>
        <v>2</v>
      </c>
      <c r="J1126" s="96">
        <f t="shared" si="131"/>
        <v>0</v>
      </c>
      <c r="K1126" s="97">
        <f t="shared" si="127"/>
        <v>0</v>
      </c>
    </row>
    <row r="1127" spans="1:11" s="29" customFormat="1" ht="30" customHeight="1" x14ac:dyDescent="0.25">
      <c r="A1127" s="338" t="s">
        <v>3599</v>
      </c>
      <c r="B1127" s="260" t="s">
        <v>5085</v>
      </c>
      <c r="C1127" s="169" t="s">
        <v>537</v>
      </c>
      <c r="D1127" s="313"/>
      <c r="E1127" s="166" t="s">
        <v>4404</v>
      </c>
      <c r="F1127" s="233">
        <v>1</v>
      </c>
      <c r="G1127" s="168" t="s">
        <v>4963</v>
      </c>
      <c r="H1127" s="27"/>
      <c r="I1127" s="52">
        <f t="shared" si="130"/>
        <v>2</v>
      </c>
      <c r="J1127" s="96">
        <f t="shared" si="131"/>
        <v>0</v>
      </c>
      <c r="K1127" s="97">
        <f t="shared" si="127"/>
        <v>0</v>
      </c>
    </row>
    <row r="1128" spans="1:11" s="29" customFormat="1" ht="30" customHeight="1" x14ac:dyDescent="0.25">
      <c r="A1128" s="338" t="s">
        <v>3600</v>
      </c>
      <c r="B1128" s="260" t="s">
        <v>5085</v>
      </c>
      <c r="C1128" s="169" t="s">
        <v>1495</v>
      </c>
      <c r="D1128" s="325"/>
      <c r="E1128" s="166" t="s">
        <v>4404</v>
      </c>
      <c r="F1128" s="233">
        <v>1</v>
      </c>
      <c r="G1128" s="168" t="s">
        <v>4963</v>
      </c>
      <c r="H1128" s="27"/>
      <c r="I1128" s="52">
        <f t="shared" si="130"/>
        <v>2</v>
      </c>
      <c r="J1128" s="96">
        <f t="shared" si="131"/>
        <v>0</v>
      </c>
      <c r="K1128" s="97">
        <f t="shared" si="127"/>
        <v>0</v>
      </c>
    </row>
    <row r="1129" spans="1:11" s="29" customFormat="1" ht="30" customHeight="1" x14ac:dyDescent="0.25">
      <c r="A1129" s="338" t="s">
        <v>3601</v>
      </c>
      <c r="B1129" s="260" t="s">
        <v>5085</v>
      </c>
      <c r="C1129" s="208" t="s">
        <v>4979</v>
      </c>
      <c r="D1129" s="386"/>
      <c r="E1129" s="166" t="s">
        <v>4405</v>
      </c>
      <c r="F1129" s="233">
        <v>1</v>
      </c>
      <c r="G1129" s="168" t="s">
        <v>4963</v>
      </c>
      <c r="H1129" s="27"/>
      <c r="I1129" s="52">
        <f t="shared" si="130"/>
        <v>2</v>
      </c>
      <c r="J1129" s="96">
        <f t="shared" si="131"/>
        <v>0</v>
      </c>
      <c r="K1129" s="97">
        <f t="shared" si="127"/>
        <v>0</v>
      </c>
    </row>
    <row r="1130" spans="1:11" s="29" customFormat="1" ht="30" customHeight="1" x14ac:dyDescent="0.25">
      <c r="A1130" s="338" t="s">
        <v>3602</v>
      </c>
      <c r="B1130" s="260" t="s">
        <v>3041</v>
      </c>
      <c r="C1130" s="324" t="s">
        <v>665</v>
      </c>
      <c r="D1130" s="313"/>
      <c r="E1130" s="166" t="s">
        <v>4405</v>
      </c>
      <c r="F1130" s="327">
        <v>1</v>
      </c>
      <c r="G1130" s="168" t="s">
        <v>4963</v>
      </c>
      <c r="H1130" s="27"/>
      <c r="I1130" s="52">
        <f t="shared" si="130"/>
        <v>1</v>
      </c>
      <c r="J1130" s="96">
        <f t="shared" si="131"/>
        <v>0</v>
      </c>
      <c r="K1130" s="97">
        <f t="shared" si="127"/>
        <v>0</v>
      </c>
    </row>
    <row r="1131" spans="1:11" s="29" customFormat="1" ht="30" customHeight="1" x14ac:dyDescent="0.25">
      <c r="A1131" s="338" t="s">
        <v>3603</v>
      </c>
      <c r="B1131" s="260" t="s">
        <v>5085</v>
      </c>
      <c r="C1131" s="424" t="s">
        <v>4189</v>
      </c>
      <c r="D1131" s="142"/>
      <c r="E1131" s="171" t="s">
        <v>4404</v>
      </c>
      <c r="F1131" s="233">
        <v>1</v>
      </c>
      <c r="G1131" s="168" t="s">
        <v>4963</v>
      </c>
      <c r="H1131" s="27"/>
      <c r="I1131" s="52">
        <f t="shared" si="130"/>
        <v>2</v>
      </c>
      <c r="J1131" s="96">
        <f t="shared" si="131"/>
        <v>0</v>
      </c>
      <c r="K1131" s="97">
        <f t="shared" si="127"/>
        <v>0</v>
      </c>
    </row>
    <row r="1132" spans="1:11" s="29" customFormat="1" ht="30" customHeight="1" x14ac:dyDescent="0.25">
      <c r="A1132" s="191"/>
      <c r="B1132" s="192"/>
      <c r="C1132" s="187" t="s">
        <v>3480</v>
      </c>
      <c r="D1132" s="188"/>
      <c r="E1132" s="175"/>
      <c r="F1132" s="194"/>
      <c r="G1132" s="331"/>
      <c r="H1132" s="27"/>
      <c r="I1132" s="52"/>
      <c r="J1132" s="96"/>
      <c r="K1132" s="97"/>
    </row>
    <row r="1133" spans="1:11" s="29" customFormat="1" ht="30" customHeight="1" x14ac:dyDescent="0.25">
      <c r="A1133" s="338" t="s">
        <v>3604</v>
      </c>
      <c r="B1133" s="260" t="s">
        <v>5085</v>
      </c>
      <c r="C1133" s="295" t="s">
        <v>36</v>
      </c>
      <c r="D1133" s="299"/>
      <c r="E1133" s="166" t="s">
        <v>4404</v>
      </c>
      <c r="F1133" s="262">
        <v>1</v>
      </c>
      <c r="G1133" s="168" t="s">
        <v>4963</v>
      </c>
      <c r="H1133" s="27"/>
      <c r="I1133" s="52">
        <f>IF(NOT(ISBLANK($B1133)),VLOOKUP($B1133,specdata,2,FALSE),"")</f>
        <v>2</v>
      </c>
      <c r="J1133" s="96">
        <f>VLOOKUP(G1133,AvailabilityData,2,FALSE)</f>
        <v>0</v>
      </c>
      <c r="K1133" s="97">
        <f t="shared" si="127"/>
        <v>0</v>
      </c>
    </row>
    <row r="1134" spans="1:11" s="29" customFormat="1" ht="30" customHeight="1" x14ac:dyDescent="0.25">
      <c r="A1134" s="338" t="s">
        <v>3605</v>
      </c>
      <c r="B1134" s="260" t="s">
        <v>5085</v>
      </c>
      <c r="C1134" s="297" t="s">
        <v>471</v>
      </c>
      <c r="D1134" s="299"/>
      <c r="E1134" s="166" t="s">
        <v>4405</v>
      </c>
      <c r="F1134" s="233">
        <v>1</v>
      </c>
      <c r="G1134" s="168" t="s">
        <v>4963</v>
      </c>
      <c r="H1134" s="27"/>
      <c r="I1134" s="52">
        <f>IF(NOT(ISBLANK($B1134)),VLOOKUP($B1134,specdata,2,FALSE),"")</f>
        <v>2</v>
      </c>
      <c r="J1134" s="96">
        <f>VLOOKUP(G1134,AvailabilityData,2,FALSE)</f>
        <v>0</v>
      </c>
      <c r="K1134" s="97">
        <f t="shared" si="127"/>
        <v>0</v>
      </c>
    </row>
    <row r="1135" spans="1:11" s="29" customFormat="1" ht="30" customHeight="1" x14ac:dyDescent="0.25">
      <c r="A1135" s="338" t="s">
        <v>3606</v>
      </c>
      <c r="B1135" s="260" t="s">
        <v>5085</v>
      </c>
      <c r="C1135" s="297" t="s">
        <v>38</v>
      </c>
      <c r="D1135" s="325"/>
      <c r="E1135" s="166" t="s">
        <v>4404</v>
      </c>
      <c r="F1135" s="233">
        <v>1</v>
      </c>
      <c r="G1135" s="168" t="s">
        <v>4963</v>
      </c>
      <c r="H1135" s="27"/>
      <c r="I1135" s="52">
        <f>IF(NOT(ISBLANK($B1135)),VLOOKUP($B1135,specdata,2,FALSE),"")</f>
        <v>2</v>
      </c>
      <c r="J1135" s="96">
        <f>VLOOKUP(G1135,AvailabilityData,2,FALSE)</f>
        <v>0</v>
      </c>
      <c r="K1135" s="97">
        <f t="shared" si="127"/>
        <v>0</v>
      </c>
    </row>
    <row r="1136" spans="1:11" s="29" customFormat="1" ht="30" customHeight="1" x14ac:dyDescent="0.25">
      <c r="A1136" s="338" t="s">
        <v>3607</v>
      </c>
      <c r="B1136" s="260" t="s">
        <v>5085</v>
      </c>
      <c r="C1136" s="297" t="s">
        <v>3481</v>
      </c>
      <c r="D1136" s="299"/>
      <c r="E1136" s="166" t="s">
        <v>4405</v>
      </c>
      <c r="F1136" s="233">
        <v>1</v>
      </c>
      <c r="G1136" s="168" t="s">
        <v>4963</v>
      </c>
      <c r="H1136" s="27"/>
      <c r="I1136" s="52">
        <f>IF(NOT(ISBLANK($B1136)),VLOOKUP($B1136,specdata,2,FALSE),"")</f>
        <v>2</v>
      </c>
      <c r="J1136" s="96">
        <f>VLOOKUP(G1136,AvailabilityData,2,FALSE)</f>
        <v>0</v>
      </c>
      <c r="K1136" s="97">
        <f t="shared" si="127"/>
        <v>0</v>
      </c>
    </row>
    <row r="1137" spans="1:11" s="29" customFormat="1" ht="30" customHeight="1" x14ac:dyDescent="0.25">
      <c r="A1137" s="338" t="s">
        <v>3608</v>
      </c>
      <c r="B1137" s="260" t="s">
        <v>5085</v>
      </c>
      <c r="C1137" s="411" t="s">
        <v>3475</v>
      </c>
      <c r="D1137" s="395"/>
      <c r="E1137" s="166" t="s">
        <v>4404</v>
      </c>
      <c r="F1137" s="327">
        <v>1</v>
      </c>
      <c r="G1137" s="168" t="s">
        <v>4963</v>
      </c>
      <c r="H1137" s="27"/>
      <c r="I1137" s="52">
        <f>IF(NOT(ISBLANK($B1137)),VLOOKUP($B1137,specdata,2,FALSE),"")</f>
        <v>2</v>
      </c>
      <c r="J1137" s="96">
        <f>VLOOKUP(G1137,AvailabilityData,2,FALSE)</f>
        <v>0</v>
      </c>
      <c r="K1137" s="97">
        <f t="shared" si="127"/>
        <v>0</v>
      </c>
    </row>
    <row r="1138" spans="1:11" s="29" customFormat="1" x14ac:dyDescent="0.25">
      <c r="A1138" s="191"/>
      <c r="B1138" s="192"/>
      <c r="C1138" s="235" t="s">
        <v>666</v>
      </c>
      <c r="D1138" s="188"/>
      <c r="E1138" s="175"/>
      <c r="F1138" s="194"/>
      <c r="G1138" s="331"/>
      <c r="H1138" s="27"/>
      <c r="I1138" s="52"/>
      <c r="J1138" s="96"/>
      <c r="K1138" s="97"/>
    </row>
    <row r="1139" spans="1:11" s="29" customFormat="1" ht="30" customHeight="1" x14ac:dyDescent="0.25">
      <c r="A1139" s="338" t="s">
        <v>3609</v>
      </c>
      <c r="B1139" s="260" t="s">
        <v>5085</v>
      </c>
      <c r="C1139" s="295" t="s">
        <v>5079</v>
      </c>
      <c r="D1139" s="299"/>
      <c r="E1139" s="166" t="s">
        <v>4404</v>
      </c>
      <c r="F1139" s="262">
        <v>1</v>
      </c>
      <c r="G1139" s="168" t="s">
        <v>4963</v>
      </c>
      <c r="H1139" s="27"/>
      <c r="I1139" s="52">
        <f t="shared" ref="I1139:I1144" si="132">IF(NOT(ISBLANK($B1139)),VLOOKUP($B1139,specdata,2,FALSE),"")</f>
        <v>2</v>
      </c>
      <c r="J1139" s="96">
        <f t="shared" ref="J1139:J1144" si="133">VLOOKUP(G1139,AvailabilityData,2,FALSE)</f>
        <v>0</v>
      </c>
      <c r="K1139" s="97">
        <f t="shared" si="127"/>
        <v>0</v>
      </c>
    </row>
    <row r="1140" spans="1:11" s="29" customFormat="1" ht="30" customHeight="1" x14ac:dyDescent="0.25">
      <c r="A1140" s="338" t="s">
        <v>3610</v>
      </c>
      <c r="B1140" s="260" t="s">
        <v>5085</v>
      </c>
      <c r="C1140" s="297" t="s">
        <v>5080</v>
      </c>
      <c r="D1140" s="299"/>
      <c r="E1140" s="166" t="s">
        <v>4404</v>
      </c>
      <c r="F1140" s="233">
        <v>1</v>
      </c>
      <c r="G1140" s="168" t="s">
        <v>4963</v>
      </c>
      <c r="H1140" s="27"/>
      <c r="I1140" s="52">
        <f t="shared" si="132"/>
        <v>2</v>
      </c>
      <c r="J1140" s="96">
        <f t="shared" si="133"/>
        <v>0</v>
      </c>
      <c r="K1140" s="97">
        <f t="shared" si="127"/>
        <v>0</v>
      </c>
    </row>
    <row r="1141" spans="1:11" s="29" customFormat="1" ht="30" customHeight="1" x14ac:dyDescent="0.25">
      <c r="A1141" s="338" t="s">
        <v>3611</v>
      </c>
      <c r="B1141" s="260" t="s">
        <v>5085</v>
      </c>
      <c r="C1141" s="297" t="s">
        <v>5081</v>
      </c>
      <c r="D1141" s="299"/>
      <c r="E1141" s="166" t="s">
        <v>4404</v>
      </c>
      <c r="F1141" s="233">
        <v>1</v>
      </c>
      <c r="G1141" s="168" t="s">
        <v>4963</v>
      </c>
      <c r="H1141" s="27"/>
      <c r="I1141" s="52">
        <f t="shared" si="132"/>
        <v>2</v>
      </c>
      <c r="J1141" s="96">
        <f t="shared" si="133"/>
        <v>0</v>
      </c>
      <c r="K1141" s="97">
        <f t="shared" si="127"/>
        <v>0</v>
      </c>
    </row>
    <row r="1142" spans="1:11" s="29" customFormat="1" ht="30" customHeight="1" x14ac:dyDescent="0.25">
      <c r="A1142" s="338" t="s">
        <v>3612</v>
      </c>
      <c r="B1142" s="260" t="s">
        <v>5085</v>
      </c>
      <c r="C1142" s="297" t="s">
        <v>5082</v>
      </c>
      <c r="D1142" s="325"/>
      <c r="E1142" s="166" t="s">
        <v>4404</v>
      </c>
      <c r="F1142" s="233">
        <v>1</v>
      </c>
      <c r="G1142" s="168" t="s">
        <v>4963</v>
      </c>
      <c r="H1142" s="27"/>
      <c r="I1142" s="52">
        <f t="shared" si="132"/>
        <v>2</v>
      </c>
      <c r="J1142" s="96">
        <f t="shared" si="133"/>
        <v>0</v>
      </c>
      <c r="K1142" s="97">
        <f t="shared" si="127"/>
        <v>0</v>
      </c>
    </row>
    <row r="1143" spans="1:11" s="29" customFormat="1" ht="30" customHeight="1" x14ac:dyDescent="0.25">
      <c r="A1143" s="338" t="s">
        <v>3613</v>
      </c>
      <c r="B1143" s="260" t="s">
        <v>5085</v>
      </c>
      <c r="C1143" s="297" t="s">
        <v>5083</v>
      </c>
      <c r="D1143" s="299"/>
      <c r="E1143" s="166" t="s">
        <v>4404</v>
      </c>
      <c r="F1143" s="233">
        <v>1</v>
      </c>
      <c r="G1143" s="168" t="s">
        <v>4963</v>
      </c>
      <c r="H1143" s="27"/>
      <c r="I1143" s="52">
        <f t="shared" si="132"/>
        <v>2</v>
      </c>
      <c r="J1143" s="96">
        <f t="shared" si="133"/>
        <v>0</v>
      </c>
      <c r="K1143" s="97">
        <f t="shared" si="127"/>
        <v>0</v>
      </c>
    </row>
    <row r="1144" spans="1:11" s="29" customFormat="1" ht="30" customHeight="1" x14ac:dyDescent="0.25">
      <c r="A1144" s="338" t="s">
        <v>3614</v>
      </c>
      <c r="B1144" s="260" t="s">
        <v>5085</v>
      </c>
      <c r="C1144" s="411" t="s">
        <v>5084</v>
      </c>
      <c r="D1144" s="395"/>
      <c r="E1144" s="326" t="s">
        <v>4404</v>
      </c>
      <c r="F1144" s="327">
        <v>1</v>
      </c>
      <c r="G1144" s="168" t="s">
        <v>4963</v>
      </c>
      <c r="H1144" s="27"/>
      <c r="I1144" s="52">
        <f t="shared" si="132"/>
        <v>2</v>
      </c>
      <c r="J1144" s="96">
        <f t="shared" si="133"/>
        <v>0</v>
      </c>
      <c r="K1144" s="97">
        <f t="shared" si="127"/>
        <v>0</v>
      </c>
    </row>
    <row r="1145" spans="1:11" s="29" customFormat="1" ht="26.25" customHeight="1" x14ac:dyDescent="0.25">
      <c r="A1145" s="191"/>
      <c r="B1145" s="192"/>
      <c r="C1145" s="235" t="s">
        <v>2360</v>
      </c>
      <c r="D1145" s="188"/>
      <c r="E1145" s="328"/>
      <c r="F1145" s="194"/>
      <c r="G1145" s="331"/>
      <c r="H1145" s="27"/>
      <c r="I1145" s="52"/>
      <c r="J1145" s="96"/>
      <c r="K1145" s="97"/>
    </row>
    <row r="1146" spans="1:11" s="29" customFormat="1" ht="30" customHeight="1" x14ac:dyDescent="0.25">
      <c r="A1146" s="338" t="s">
        <v>3615</v>
      </c>
      <c r="B1146" s="260" t="s">
        <v>5085</v>
      </c>
      <c r="C1146" s="295" t="s">
        <v>30</v>
      </c>
      <c r="D1146" s="299"/>
      <c r="E1146" s="261" t="s">
        <v>4404</v>
      </c>
      <c r="F1146" s="262">
        <v>1</v>
      </c>
      <c r="G1146" s="168" t="s">
        <v>4963</v>
      </c>
      <c r="H1146" s="27"/>
      <c r="I1146" s="52">
        <f t="shared" ref="I1146:I1161" si="134">IF(NOT(ISBLANK($B1146)),VLOOKUP($B1146,specdata,2,FALSE),"")</f>
        <v>2</v>
      </c>
      <c r="J1146" s="96">
        <f t="shared" ref="J1146:J1161" si="135">VLOOKUP(G1146,AvailabilityData,2,FALSE)</f>
        <v>0</v>
      </c>
      <c r="K1146" s="97">
        <f t="shared" si="127"/>
        <v>0</v>
      </c>
    </row>
    <row r="1147" spans="1:11" s="29" customFormat="1" ht="30" customHeight="1" x14ac:dyDescent="0.25">
      <c r="A1147" s="338" t="s">
        <v>3616</v>
      </c>
      <c r="B1147" s="260" t="s">
        <v>5085</v>
      </c>
      <c r="C1147" s="297" t="s">
        <v>562</v>
      </c>
      <c r="D1147" s="299"/>
      <c r="E1147" s="166" t="s">
        <v>4404</v>
      </c>
      <c r="F1147" s="233">
        <v>1</v>
      </c>
      <c r="G1147" s="168" t="s">
        <v>4963</v>
      </c>
      <c r="H1147" s="27"/>
      <c r="I1147" s="52">
        <f t="shared" si="134"/>
        <v>2</v>
      </c>
      <c r="J1147" s="96">
        <f t="shared" si="135"/>
        <v>0</v>
      </c>
      <c r="K1147" s="97">
        <f t="shared" si="127"/>
        <v>0</v>
      </c>
    </row>
    <row r="1148" spans="1:11" s="29" customFormat="1" ht="30" customHeight="1" x14ac:dyDescent="0.25">
      <c r="A1148" s="338" t="s">
        <v>3617</v>
      </c>
      <c r="B1148" s="260" t="s">
        <v>5085</v>
      </c>
      <c r="C1148" s="297" t="s">
        <v>137</v>
      </c>
      <c r="D1148" s="299"/>
      <c r="E1148" s="166" t="s">
        <v>4404</v>
      </c>
      <c r="F1148" s="233">
        <v>1</v>
      </c>
      <c r="G1148" s="168" t="s">
        <v>4963</v>
      </c>
      <c r="H1148" s="27"/>
      <c r="I1148" s="52">
        <f t="shared" si="134"/>
        <v>2</v>
      </c>
      <c r="J1148" s="96">
        <f t="shared" si="135"/>
        <v>0</v>
      </c>
      <c r="K1148" s="97">
        <f t="shared" si="127"/>
        <v>0</v>
      </c>
    </row>
    <row r="1149" spans="1:11" s="29" customFormat="1" ht="30" customHeight="1" x14ac:dyDescent="0.25">
      <c r="A1149" s="338" t="s">
        <v>3618</v>
      </c>
      <c r="B1149" s="260" t="s">
        <v>5085</v>
      </c>
      <c r="C1149" s="297" t="s">
        <v>31</v>
      </c>
      <c r="D1149" s="142"/>
      <c r="E1149" s="166" t="s">
        <v>4404</v>
      </c>
      <c r="F1149" s="233">
        <v>1</v>
      </c>
      <c r="G1149" s="168" t="s">
        <v>4963</v>
      </c>
      <c r="H1149" s="27"/>
      <c r="I1149" s="52">
        <f t="shared" si="134"/>
        <v>2</v>
      </c>
      <c r="J1149" s="96">
        <f t="shared" si="135"/>
        <v>0</v>
      </c>
      <c r="K1149" s="97">
        <f t="shared" si="127"/>
        <v>0</v>
      </c>
    </row>
    <row r="1150" spans="1:11" s="29" customFormat="1" ht="30" customHeight="1" x14ac:dyDescent="0.25">
      <c r="A1150" s="338" t="s">
        <v>3619</v>
      </c>
      <c r="B1150" s="260" t="s">
        <v>5085</v>
      </c>
      <c r="C1150" s="297" t="s">
        <v>667</v>
      </c>
      <c r="D1150" s="299"/>
      <c r="E1150" s="166" t="s">
        <v>4404</v>
      </c>
      <c r="F1150" s="233">
        <v>1</v>
      </c>
      <c r="G1150" s="168" t="s">
        <v>4963</v>
      </c>
      <c r="H1150" s="27"/>
      <c r="I1150" s="52">
        <f t="shared" si="134"/>
        <v>2</v>
      </c>
      <c r="J1150" s="96">
        <f t="shared" si="135"/>
        <v>0</v>
      </c>
      <c r="K1150" s="97">
        <f t="shared" si="127"/>
        <v>0</v>
      </c>
    </row>
    <row r="1151" spans="1:11" s="29" customFormat="1" ht="30" customHeight="1" x14ac:dyDescent="0.25">
      <c r="A1151" s="338" t="s">
        <v>3620</v>
      </c>
      <c r="B1151" s="260" t="s">
        <v>5085</v>
      </c>
      <c r="C1151" s="169" t="s">
        <v>668</v>
      </c>
      <c r="D1151" s="299"/>
      <c r="E1151" s="166" t="s">
        <v>4404</v>
      </c>
      <c r="F1151" s="233">
        <v>1</v>
      </c>
      <c r="G1151" s="168" t="s">
        <v>4963</v>
      </c>
      <c r="H1151" s="27"/>
      <c r="I1151" s="52">
        <f t="shared" si="134"/>
        <v>2</v>
      </c>
      <c r="J1151" s="96">
        <f t="shared" si="135"/>
        <v>0</v>
      </c>
      <c r="K1151" s="97">
        <f t="shared" si="127"/>
        <v>0</v>
      </c>
    </row>
    <row r="1152" spans="1:11" s="29" customFormat="1" ht="30" customHeight="1" x14ac:dyDescent="0.25">
      <c r="A1152" s="338" t="s">
        <v>3621</v>
      </c>
      <c r="B1152" s="260" t="s">
        <v>5085</v>
      </c>
      <c r="C1152" s="310" t="s">
        <v>669</v>
      </c>
      <c r="D1152" s="142"/>
      <c r="E1152" s="166" t="s">
        <v>4404</v>
      </c>
      <c r="F1152" s="233">
        <v>1</v>
      </c>
      <c r="G1152" s="168" t="s">
        <v>4963</v>
      </c>
      <c r="H1152" s="27"/>
      <c r="I1152" s="52">
        <f t="shared" si="134"/>
        <v>2</v>
      </c>
      <c r="J1152" s="96">
        <f t="shared" si="135"/>
        <v>0</v>
      </c>
      <c r="K1152" s="97">
        <f t="shared" si="127"/>
        <v>0</v>
      </c>
    </row>
    <row r="1153" spans="1:11" s="29" customFormat="1" ht="30" customHeight="1" x14ac:dyDescent="0.25">
      <c r="A1153" s="338" t="s">
        <v>3622</v>
      </c>
      <c r="B1153" s="260" t="s">
        <v>5085</v>
      </c>
      <c r="C1153" s="310" t="s">
        <v>670</v>
      </c>
      <c r="D1153" s="299"/>
      <c r="E1153" s="166" t="s">
        <v>4404</v>
      </c>
      <c r="F1153" s="233">
        <v>1</v>
      </c>
      <c r="G1153" s="168" t="s">
        <v>4963</v>
      </c>
      <c r="H1153" s="27"/>
      <c r="I1153" s="52">
        <f t="shared" si="134"/>
        <v>2</v>
      </c>
      <c r="J1153" s="96">
        <f t="shared" si="135"/>
        <v>0</v>
      </c>
      <c r="K1153" s="97">
        <f t="shared" si="127"/>
        <v>0</v>
      </c>
    </row>
    <row r="1154" spans="1:11" s="29" customFormat="1" ht="30" customHeight="1" x14ac:dyDescent="0.25">
      <c r="A1154" s="338" t="s">
        <v>3623</v>
      </c>
      <c r="B1154" s="260" t="s">
        <v>5085</v>
      </c>
      <c r="C1154" s="169" t="s">
        <v>671</v>
      </c>
      <c r="D1154" s="299"/>
      <c r="E1154" s="166" t="s">
        <v>4404</v>
      </c>
      <c r="F1154" s="233">
        <v>1</v>
      </c>
      <c r="G1154" s="168" t="s">
        <v>4963</v>
      </c>
      <c r="H1154" s="27"/>
      <c r="I1154" s="52">
        <f t="shared" si="134"/>
        <v>2</v>
      </c>
      <c r="J1154" s="96">
        <f t="shared" si="135"/>
        <v>0</v>
      </c>
      <c r="K1154" s="97">
        <f t="shared" si="127"/>
        <v>0</v>
      </c>
    </row>
    <row r="1155" spans="1:11" s="29" customFormat="1" ht="30" customHeight="1" x14ac:dyDescent="0.25">
      <c r="A1155" s="338" t="s">
        <v>3624</v>
      </c>
      <c r="B1155" s="260" t="s">
        <v>5085</v>
      </c>
      <c r="C1155" s="310" t="s">
        <v>672</v>
      </c>
      <c r="D1155" s="299"/>
      <c r="E1155" s="166" t="s">
        <v>4404</v>
      </c>
      <c r="F1155" s="233">
        <v>1</v>
      </c>
      <c r="G1155" s="168" t="s">
        <v>4963</v>
      </c>
      <c r="H1155" s="27"/>
      <c r="I1155" s="52">
        <f t="shared" si="134"/>
        <v>2</v>
      </c>
      <c r="J1155" s="96">
        <f t="shared" si="135"/>
        <v>0</v>
      </c>
      <c r="K1155" s="97">
        <f t="shared" si="127"/>
        <v>0</v>
      </c>
    </row>
    <row r="1156" spans="1:11" s="29" customFormat="1" ht="30" customHeight="1" x14ac:dyDescent="0.25">
      <c r="A1156" s="338" t="s">
        <v>3625</v>
      </c>
      <c r="B1156" s="260" t="s">
        <v>5085</v>
      </c>
      <c r="C1156" s="310" t="s">
        <v>1496</v>
      </c>
      <c r="D1156" s="299"/>
      <c r="E1156" s="166" t="s">
        <v>4404</v>
      </c>
      <c r="F1156" s="233">
        <v>1</v>
      </c>
      <c r="G1156" s="168" t="s">
        <v>4963</v>
      </c>
      <c r="H1156" s="27"/>
      <c r="I1156" s="52">
        <f t="shared" si="134"/>
        <v>2</v>
      </c>
      <c r="J1156" s="96">
        <f t="shared" si="135"/>
        <v>0</v>
      </c>
      <c r="K1156" s="97">
        <f t="shared" si="127"/>
        <v>0</v>
      </c>
    </row>
    <row r="1157" spans="1:11" s="29" customFormat="1" ht="45" customHeight="1" x14ac:dyDescent="0.25">
      <c r="A1157" s="338" t="s">
        <v>3626</v>
      </c>
      <c r="B1157" s="260" t="s">
        <v>5085</v>
      </c>
      <c r="C1157" s="310" t="s">
        <v>2359</v>
      </c>
      <c r="D1157" s="142"/>
      <c r="E1157" s="166" t="s">
        <v>4404</v>
      </c>
      <c r="F1157" s="233">
        <v>1</v>
      </c>
      <c r="G1157" s="168" t="s">
        <v>4963</v>
      </c>
      <c r="H1157" s="27"/>
      <c r="I1157" s="52">
        <f t="shared" si="134"/>
        <v>2</v>
      </c>
      <c r="J1157" s="96">
        <f t="shared" si="135"/>
        <v>0</v>
      </c>
      <c r="K1157" s="97">
        <f t="shared" si="127"/>
        <v>0</v>
      </c>
    </row>
    <row r="1158" spans="1:11" s="29" customFormat="1" ht="42.75" customHeight="1" x14ac:dyDescent="0.25">
      <c r="A1158" s="338" t="s">
        <v>3627</v>
      </c>
      <c r="B1158" s="260" t="s">
        <v>5085</v>
      </c>
      <c r="C1158" s="310" t="s">
        <v>673</v>
      </c>
      <c r="D1158" s="142"/>
      <c r="E1158" s="166" t="s">
        <v>4404</v>
      </c>
      <c r="F1158" s="233">
        <v>1</v>
      </c>
      <c r="G1158" s="168" t="s">
        <v>4963</v>
      </c>
      <c r="H1158" s="27"/>
      <c r="I1158" s="52">
        <f t="shared" si="134"/>
        <v>2</v>
      </c>
      <c r="J1158" s="96">
        <f t="shared" si="135"/>
        <v>0</v>
      </c>
      <c r="K1158" s="97">
        <f t="shared" ref="K1158:K1221" si="136">I1158*J1158</f>
        <v>0</v>
      </c>
    </row>
    <row r="1159" spans="1:11" s="29" customFormat="1" ht="45" customHeight="1" x14ac:dyDescent="0.25">
      <c r="A1159" s="338" t="s">
        <v>3628</v>
      </c>
      <c r="B1159" s="260" t="s">
        <v>5085</v>
      </c>
      <c r="C1159" s="169" t="s">
        <v>3482</v>
      </c>
      <c r="D1159" s="313"/>
      <c r="E1159" s="166" t="s">
        <v>4404</v>
      </c>
      <c r="F1159" s="233">
        <v>1</v>
      </c>
      <c r="G1159" s="168" t="s">
        <v>4963</v>
      </c>
      <c r="H1159" s="27"/>
      <c r="I1159" s="52">
        <f t="shared" si="134"/>
        <v>2</v>
      </c>
      <c r="J1159" s="96">
        <f t="shared" si="135"/>
        <v>0</v>
      </c>
      <c r="K1159" s="97">
        <f t="shared" si="136"/>
        <v>0</v>
      </c>
    </row>
    <row r="1160" spans="1:11" s="29" customFormat="1" ht="75" customHeight="1" x14ac:dyDescent="0.25">
      <c r="A1160" s="338" t="s">
        <v>3629</v>
      </c>
      <c r="B1160" s="260" t="s">
        <v>5085</v>
      </c>
      <c r="C1160" s="169" t="s">
        <v>674</v>
      </c>
      <c r="D1160" s="142"/>
      <c r="E1160" s="166" t="s">
        <v>4404</v>
      </c>
      <c r="F1160" s="233">
        <v>1</v>
      </c>
      <c r="G1160" s="168" t="s">
        <v>4963</v>
      </c>
      <c r="H1160" s="27"/>
      <c r="I1160" s="52">
        <f t="shared" si="134"/>
        <v>2</v>
      </c>
      <c r="J1160" s="96">
        <f t="shared" si="135"/>
        <v>0</v>
      </c>
      <c r="K1160" s="97">
        <f t="shared" si="136"/>
        <v>0</v>
      </c>
    </row>
    <row r="1161" spans="1:11" s="29" customFormat="1" ht="30" customHeight="1" x14ac:dyDescent="0.25">
      <c r="A1161" s="338" t="s">
        <v>3630</v>
      </c>
      <c r="B1161" s="260" t="s">
        <v>5085</v>
      </c>
      <c r="C1161" s="208" t="s">
        <v>675</v>
      </c>
      <c r="D1161" s="314"/>
      <c r="E1161" s="166" t="s">
        <v>4404</v>
      </c>
      <c r="F1161" s="327">
        <v>1</v>
      </c>
      <c r="G1161" s="168" t="s">
        <v>4963</v>
      </c>
      <c r="H1161" s="27"/>
      <c r="I1161" s="52">
        <f t="shared" si="134"/>
        <v>2</v>
      </c>
      <c r="J1161" s="96">
        <f t="shared" si="135"/>
        <v>0</v>
      </c>
      <c r="K1161" s="97">
        <f t="shared" si="136"/>
        <v>0</v>
      </c>
    </row>
    <row r="1162" spans="1:11" s="29" customFormat="1" ht="25.5" x14ac:dyDescent="0.25">
      <c r="A1162" s="191"/>
      <c r="B1162" s="192"/>
      <c r="C1162" s="235" t="s">
        <v>2781</v>
      </c>
      <c r="D1162" s="188"/>
      <c r="E1162" s="175"/>
      <c r="F1162" s="194"/>
      <c r="G1162" s="331"/>
      <c r="H1162" s="27"/>
      <c r="I1162" s="52"/>
      <c r="J1162" s="96"/>
      <c r="K1162" s="97"/>
    </row>
    <row r="1163" spans="1:11" s="29" customFormat="1" ht="30" customHeight="1" x14ac:dyDescent="0.25">
      <c r="A1163" s="338" t="s">
        <v>3631</v>
      </c>
      <c r="B1163" s="260" t="s">
        <v>5085</v>
      </c>
      <c r="C1163" s="223" t="s">
        <v>3483</v>
      </c>
      <c r="D1163" s="142"/>
      <c r="E1163" s="166" t="s">
        <v>4404</v>
      </c>
      <c r="F1163" s="262">
        <v>1</v>
      </c>
      <c r="G1163" s="168" t="s">
        <v>4963</v>
      </c>
      <c r="H1163" s="27"/>
      <c r="I1163" s="52">
        <f t="shared" ref="I1163:I1194" si="137">IF(NOT(ISBLANK($B1163)),VLOOKUP($B1163,specdata,2,FALSE),"")</f>
        <v>2</v>
      </c>
      <c r="J1163" s="96">
        <f t="shared" ref="J1163:J1194" si="138">VLOOKUP(G1163,AvailabilityData,2,FALSE)</f>
        <v>0</v>
      </c>
      <c r="K1163" s="97">
        <f t="shared" si="136"/>
        <v>0</v>
      </c>
    </row>
    <row r="1164" spans="1:11" s="29" customFormat="1" ht="30" customHeight="1" x14ac:dyDescent="0.25">
      <c r="A1164" s="338" t="s">
        <v>3632</v>
      </c>
      <c r="B1164" s="260" t="s">
        <v>5085</v>
      </c>
      <c r="C1164" s="183" t="s">
        <v>538</v>
      </c>
      <c r="D1164" s="142"/>
      <c r="E1164" s="166" t="s">
        <v>4404</v>
      </c>
      <c r="F1164" s="233">
        <v>1</v>
      </c>
      <c r="G1164" s="168" t="s">
        <v>4963</v>
      </c>
      <c r="H1164" s="27"/>
      <c r="I1164" s="52">
        <f t="shared" si="137"/>
        <v>2</v>
      </c>
      <c r="J1164" s="96">
        <f t="shared" si="138"/>
        <v>0</v>
      </c>
      <c r="K1164" s="97">
        <f t="shared" si="136"/>
        <v>0</v>
      </c>
    </row>
    <row r="1165" spans="1:11" s="29" customFormat="1" ht="30" customHeight="1" x14ac:dyDescent="0.25">
      <c r="A1165" s="338" t="s">
        <v>3633</v>
      </c>
      <c r="B1165" s="260" t="s">
        <v>5085</v>
      </c>
      <c r="C1165" s="183" t="s">
        <v>539</v>
      </c>
      <c r="D1165" s="142"/>
      <c r="E1165" s="166" t="s">
        <v>4404</v>
      </c>
      <c r="F1165" s="233">
        <v>1</v>
      </c>
      <c r="G1165" s="168" t="s">
        <v>4963</v>
      </c>
      <c r="H1165" s="27"/>
      <c r="I1165" s="52">
        <f t="shared" si="137"/>
        <v>2</v>
      </c>
      <c r="J1165" s="96">
        <f t="shared" si="138"/>
        <v>0</v>
      </c>
      <c r="K1165" s="97">
        <f t="shared" si="136"/>
        <v>0</v>
      </c>
    </row>
    <row r="1166" spans="1:11" s="29" customFormat="1" ht="30" customHeight="1" x14ac:dyDescent="0.25">
      <c r="A1166" s="338" t="s">
        <v>3634</v>
      </c>
      <c r="B1166" s="260" t="s">
        <v>5085</v>
      </c>
      <c r="C1166" s="183" t="s">
        <v>540</v>
      </c>
      <c r="D1166" s="142"/>
      <c r="E1166" s="166" t="s">
        <v>4404</v>
      </c>
      <c r="F1166" s="233">
        <v>1</v>
      </c>
      <c r="G1166" s="168" t="s">
        <v>4963</v>
      </c>
      <c r="H1166" s="27"/>
      <c r="I1166" s="52">
        <f t="shared" si="137"/>
        <v>2</v>
      </c>
      <c r="J1166" s="96">
        <f t="shared" si="138"/>
        <v>0</v>
      </c>
      <c r="K1166" s="97">
        <f t="shared" si="136"/>
        <v>0</v>
      </c>
    </row>
    <row r="1167" spans="1:11" s="29" customFormat="1" ht="30" customHeight="1" x14ac:dyDescent="0.25">
      <c r="A1167" s="338" t="s">
        <v>3635</v>
      </c>
      <c r="B1167" s="260" t="s">
        <v>5085</v>
      </c>
      <c r="C1167" s="183" t="s">
        <v>541</v>
      </c>
      <c r="D1167" s="142"/>
      <c r="E1167" s="166" t="s">
        <v>4404</v>
      </c>
      <c r="F1167" s="233">
        <v>1</v>
      </c>
      <c r="G1167" s="168" t="s">
        <v>4963</v>
      </c>
      <c r="H1167" s="27"/>
      <c r="I1167" s="52">
        <f t="shared" si="137"/>
        <v>2</v>
      </c>
      <c r="J1167" s="96">
        <f t="shared" si="138"/>
        <v>0</v>
      </c>
      <c r="K1167" s="97">
        <f t="shared" si="136"/>
        <v>0</v>
      </c>
    </row>
    <row r="1168" spans="1:11" s="29" customFormat="1" ht="30" customHeight="1" x14ac:dyDescent="0.25">
      <c r="A1168" s="338" t="s">
        <v>3636</v>
      </c>
      <c r="B1168" s="260" t="s">
        <v>5085</v>
      </c>
      <c r="C1168" s="183" t="s">
        <v>542</v>
      </c>
      <c r="D1168" s="142"/>
      <c r="E1168" s="166" t="s">
        <v>4404</v>
      </c>
      <c r="F1168" s="233">
        <v>1</v>
      </c>
      <c r="G1168" s="168" t="s">
        <v>4963</v>
      </c>
      <c r="H1168" s="27"/>
      <c r="I1168" s="52">
        <f t="shared" si="137"/>
        <v>2</v>
      </c>
      <c r="J1168" s="96">
        <f t="shared" si="138"/>
        <v>0</v>
      </c>
      <c r="K1168" s="97">
        <f t="shared" si="136"/>
        <v>0</v>
      </c>
    </row>
    <row r="1169" spans="1:11" s="29" customFormat="1" ht="30" customHeight="1" x14ac:dyDescent="0.25">
      <c r="A1169" s="338" t="s">
        <v>3637</v>
      </c>
      <c r="B1169" s="260" t="s">
        <v>5085</v>
      </c>
      <c r="C1169" s="183" t="s">
        <v>3484</v>
      </c>
      <c r="D1169" s="142"/>
      <c r="E1169" s="166" t="s">
        <v>4404</v>
      </c>
      <c r="F1169" s="233">
        <v>1</v>
      </c>
      <c r="G1169" s="168" t="s">
        <v>4963</v>
      </c>
      <c r="H1169" s="27"/>
      <c r="I1169" s="52">
        <f t="shared" si="137"/>
        <v>2</v>
      </c>
      <c r="J1169" s="96">
        <f t="shared" si="138"/>
        <v>0</v>
      </c>
      <c r="K1169" s="97">
        <f t="shared" si="136"/>
        <v>0</v>
      </c>
    </row>
    <row r="1170" spans="1:11" s="29" customFormat="1" ht="30" customHeight="1" x14ac:dyDescent="0.25">
      <c r="A1170" s="338" t="s">
        <v>3638</v>
      </c>
      <c r="B1170" s="260" t="s">
        <v>5085</v>
      </c>
      <c r="C1170" s="183" t="s">
        <v>543</v>
      </c>
      <c r="D1170" s="142"/>
      <c r="E1170" s="166" t="s">
        <v>4404</v>
      </c>
      <c r="F1170" s="233">
        <v>1</v>
      </c>
      <c r="G1170" s="168" t="s">
        <v>4963</v>
      </c>
      <c r="H1170" s="27"/>
      <c r="I1170" s="52">
        <f t="shared" si="137"/>
        <v>2</v>
      </c>
      <c r="J1170" s="96">
        <f t="shared" si="138"/>
        <v>0</v>
      </c>
      <c r="K1170" s="97">
        <f t="shared" si="136"/>
        <v>0</v>
      </c>
    </row>
    <row r="1171" spans="1:11" s="29" customFormat="1" ht="30" customHeight="1" x14ac:dyDescent="0.25">
      <c r="A1171" s="338" t="s">
        <v>3639</v>
      </c>
      <c r="B1171" s="260" t="s">
        <v>5085</v>
      </c>
      <c r="C1171" s="183" t="s">
        <v>2783</v>
      </c>
      <c r="D1171" s="142"/>
      <c r="E1171" s="166" t="s">
        <v>4404</v>
      </c>
      <c r="F1171" s="233">
        <v>1</v>
      </c>
      <c r="G1171" s="168" t="s">
        <v>4963</v>
      </c>
      <c r="H1171" s="27"/>
      <c r="I1171" s="52">
        <f t="shared" si="137"/>
        <v>2</v>
      </c>
      <c r="J1171" s="96">
        <f t="shared" si="138"/>
        <v>0</v>
      </c>
      <c r="K1171" s="97">
        <f t="shared" si="136"/>
        <v>0</v>
      </c>
    </row>
    <row r="1172" spans="1:11" s="29" customFormat="1" ht="30" customHeight="1" x14ac:dyDescent="0.25">
      <c r="A1172" s="338" t="s">
        <v>3640</v>
      </c>
      <c r="B1172" s="260" t="s">
        <v>5085</v>
      </c>
      <c r="C1172" s="183" t="s">
        <v>2782</v>
      </c>
      <c r="D1172" s="177"/>
      <c r="E1172" s="166" t="s">
        <v>4404</v>
      </c>
      <c r="F1172" s="233">
        <v>1</v>
      </c>
      <c r="G1172" s="168" t="s">
        <v>4963</v>
      </c>
      <c r="H1172" s="27"/>
      <c r="I1172" s="52">
        <f t="shared" si="137"/>
        <v>2</v>
      </c>
      <c r="J1172" s="96">
        <f t="shared" si="138"/>
        <v>0</v>
      </c>
      <c r="K1172" s="97">
        <f t="shared" si="136"/>
        <v>0</v>
      </c>
    </row>
    <row r="1173" spans="1:11" s="29" customFormat="1" ht="30" customHeight="1" x14ac:dyDescent="0.25">
      <c r="A1173" s="338" t="s">
        <v>3641</v>
      </c>
      <c r="B1173" s="260" t="s">
        <v>5085</v>
      </c>
      <c r="C1173" s="183" t="s">
        <v>544</v>
      </c>
      <c r="D1173" s="142"/>
      <c r="E1173" s="166" t="s">
        <v>4404</v>
      </c>
      <c r="F1173" s="233">
        <v>1</v>
      </c>
      <c r="G1173" s="168" t="s">
        <v>4963</v>
      </c>
      <c r="H1173" s="27"/>
      <c r="I1173" s="52">
        <f t="shared" si="137"/>
        <v>2</v>
      </c>
      <c r="J1173" s="96">
        <f t="shared" si="138"/>
        <v>0</v>
      </c>
      <c r="K1173" s="97">
        <f t="shared" si="136"/>
        <v>0</v>
      </c>
    </row>
    <row r="1174" spans="1:11" s="29" customFormat="1" ht="30" customHeight="1" x14ac:dyDescent="0.25">
      <c r="A1174" s="338" t="s">
        <v>3642</v>
      </c>
      <c r="B1174" s="260" t="s">
        <v>5085</v>
      </c>
      <c r="C1174" s="183" t="s">
        <v>676</v>
      </c>
      <c r="D1174" s="142"/>
      <c r="E1174" s="166" t="s">
        <v>4404</v>
      </c>
      <c r="F1174" s="233">
        <v>1</v>
      </c>
      <c r="G1174" s="168" t="s">
        <v>4963</v>
      </c>
      <c r="H1174" s="27"/>
      <c r="I1174" s="52">
        <f t="shared" si="137"/>
        <v>2</v>
      </c>
      <c r="J1174" s="96">
        <f t="shared" si="138"/>
        <v>0</v>
      </c>
      <c r="K1174" s="97">
        <f t="shared" si="136"/>
        <v>0</v>
      </c>
    </row>
    <row r="1175" spans="1:11" s="29" customFormat="1" ht="30" customHeight="1" x14ac:dyDescent="0.25">
      <c r="A1175" s="338" t="s">
        <v>3643</v>
      </c>
      <c r="B1175" s="260" t="s">
        <v>5085</v>
      </c>
      <c r="C1175" s="183" t="s">
        <v>677</v>
      </c>
      <c r="D1175" s="142"/>
      <c r="E1175" s="166" t="s">
        <v>4404</v>
      </c>
      <c r="F1175" s="233">
        <v>1</v>
      </c>
      <c r="G1175" s="168" t="s">
        <v>4963</v>
      </c>
      <c r="H1175" s="27"/>
      <c r="I1175" s="52">
        <f t="shared" si="137"/>
        <v>2</v>
      </c>
      <c r="J1175" s="96">
        <f t="shared" si="138"/>
        <v>0</v>
      </c>
      <c r="K1175" s="97">
        <f t="shared" si="136"/>
        <v>0</v>
      </c>
    </row>
    <row r="1176" spans="1:11" s="29" customFormat="1" ht="30" customHeight="1" x14ac:dyDescent="0.25">
      <c r="A1176" s="338" t="s">
        <v>3644</v>
      </c>
      <c r="B1176" s="260" t="s">
        <v>5085</v>
      </c>
      <c r="C1176" s="183" t="s">
        <v>4023</v>
      </c>
      <c r="D1176" s="142"/>
      <c r="E1176" s="166" t="s">
        <v>4404</v>
      </c>
      <c r="F1176" s="233">
        <v>1</v>
      </c>
      <c r="G1176" s="168" t="s">
        <v>4963</v>
      </c>
      <c r="H1176" s="27"/>
      <c r="I1176" s="52">
        <f t="shared" si="137"/>
        <v>2</v>
      </c>
      <c r="J1176" s="96">
        <f t="shared" si="138"/>
        <v>0</v>
      </c>
      <c r="K1176" s="97">
        <f t="shared" si="136"/>
        <v>0</v>
      </c>
    </row>
    <row r="1177" spans="1:11" s="29" customFormat="1" ht="30" customHeight="1" x14ac:dyDescent="0.25">
      <c r="A1177" s="338" t="s">
        <v>3645</v>
      </c>
      <c r="B1177" s="260" t="s">
        <v>5085</v>
      </c>
      <c r="C1177" s="183" t="s">
        <v>4265</v>
      </c>
      <c r="D1177" s="142"/>
      <c r="E1177" s="166" t="s">
        <v>4404</v>
      </c>
      <c r="F1177" s="233">
        <v>1</v>
      </c>
      <c r="G1177" s="168" t="s">
        <v>4963</v>
      </c>
      <c r="H1177" s="27"/>
      <c r="I1177" s="52">
        <f t="shared" si="137"/>
        <v>2</v>
      </c>
      <c r="J1177" s="96">
        <f t="shared" si="138"/>
        <v>0</v>
      </c>
      <c r="K1177" s="97">
        <f t="shared" si="136"/>
        <v>0</v>
      </c>
    </row>
    <row r="1178" spans="1:11" s="29" customFormat="1" ht="30" customHeight="1" x14ac:dyDescent="0.25">
      <c r="A1178" s="338" t="s">
        <v>3646</v>
      </c>
      <c r="B1178" s="260" t="s">
        <v>5085</v>
      </c>
      <c r="C1178" s="169" t="s">
        <v>678</v>
      </c>
      <c r="D1178" s="142"/>
      <c r="E1178" s="166" t="s">
        <v>4404</v>
      </c>
      <c r="F1178" s="233">
        <v>1</v>
      </c>
      <c r="G1178" s="168" t="s">
        <v>4963</v>
      </c>
      <c r="H1178" s="27"/>
      <c r="I1178" s="52">
        <f t="shared" si="137"/>
        <v>2</v>
      </c>
      <c r="J1178" s="96">
        <f t="shared" si="138"/>
        <v>0</v>
      </c>
      <c r="K1178" s="97">
        <f t="shared" si="136"/>
        <v>0</v>
      </c>
    </row>
    <row r="1179" spans="1:11" s="29" customFormat="1" ht="30" customHeight="1" x14ac:dyDescent="0.25">
      <c r="A1179" s="338" t="s">
        <v>3647</v>
      </c>
      <c r="B1179" s="260" t="s">
        <v>5085</v>
      </c>
      <c r="C1179" s="169" t="s">
        <v>679</v>
      </c>
      <c r="D1179" s="142"/>
      <c r="E1179" s="166" t="s">
        <v>4404</v>
      </c>
      <c r="F1179" s="233">
        <v>1</v>
      </c>
      <c r="G1179" s="168" t="s">
        <v>4963</v>
      </c>
      <c r="H1179" s="27"/>
      <c r="I1179" s="52">
        <f t="shared" si="137"/>
        <v>2</v>
      </c>
      <c r="J1179" s="96">
        <f t="shared" si="138"/>
        <v>0</v>
      </c>
      <c r="K1179" s="97">
        <f t="shared" si="136"/>
        <v>0</v>
      </c>
    </row>
    <row r="1180" spans="1:11" s="29" customFormat="1" ht="30" customHeight="1" x14ac:dyDescent="0.25">
      <c r="A1180" s="338" t="s">
        <v>3648</v>
      </c>
      <c r="B1180" s="260" t="s">
        <v>3041</v>
      </c>
      <c r="C1180" s="164" t="s">
        <v>680</v>
      </c>
      <c r="D1180" s="142"/>
      <c r="E1180" s="166" t="s">
        <v>4405</v>
      </c>
      <c r="F1180" s="233">
        <v>1</v>
      </c>
      <c r="G1180" s="168" t="s">
        <v>4963</v>
      </c>
      <c r="H1180" s="27"/>
      <c r="I1180" s="52">
        <f t="shared" si="137"/>
        <v>1</v>
      </c>
      <c r="J1180" s="96">
        <f t="shared" si="138"/>
        <v>0</v>
      </c>
      <c r="K1180" s="97">
        <f t="shared" si="136"/>
        <v>0</v>
      </c>
    </row>
    <row r="1181" spans="1:11" s="29" customFormat="1" ht="30" customHeight="1" x14ac:dyDescent="0.25">
      <c r="A1181" s="338" t="s">
        <v>3649</v>
      </c>
      <c r="B1181" s="260" t="s">
        <v>5085</v>
      </c>
      <c r="C1181" s="164" t="s">
        <v>681</v>
      </c>
      <c r="D1181" s="142"/>
      <c r="E1181" s="166" t="s">
        <v>4404</v>
      </c>
      <c r="F1181" s="233">
        <v>1</v>
      </c>
      <c r="G1181" s="168" t="s">
        <v>4963</v>
      </c>
      <c r="H1181" s="27"/>
      <c r="I1181" s="52">
        <f t="shared" si="137"/>
        <v>2</v>
      </c>
      <c r="J1181" s="96">
        <f t="shared" si="138"/>
        <v>0</v>
      </c>
      <c r="K1181" s="97">
        <f t="shared" si="136"/>
        <v>0</v>
      </c>
    </row>
    <row r="1182" spans="1:11" s="29" customFormat="1" ht="30" customHeight="1" x14ac:dyDescent="0.25">
      <c r="A1182" s="338" t="s">
        <v>3650</v>
      </c>
      <c r="B1182" s="260" t="s">
        <v>5085</v>
      </c>
      <c r="C1182" s="164" t="s">
        <v>3485</v>
      </c>
      <c r="D1182" s="142"/>
      <c r="E1182" s="166" t="s">
        <v>4405</v>
      </c>
      <c r="F1182" s="233">
        <v>1</v>
      </c>
      <c r="G1182" s="168" t="s">
        <v>4963</v>
      </c>
      <c r="H1182" s="27"/>
      <c r="I1182" s="52">
        <f t="shared" si="137"/>
        <v>2</v>
      </c>
      <c r="J1182" s="96">
        <f t="shared" si="138"/>
        <v>0</v>
      </c>
      <c r="K1182" s="97">
        <f t="shared" si="136"/>
        <v>0</v>
      </c>
    </row>
    <row r="1183" spans="1:11" s="29" customFormat="1" ht="30" customHeight="1" x14ac:dyDescent="0.25">
      <c r="A1183" s="338" t="s">
        <v>3651</v>
      </c>
      <c r="B1183" s="260" t="s">
        <v>5085</v>
      </c>
      <c r="C1183" s="164" t="s">
        <v>3486</v>
      </c>
      <c r="D1183" s="142"/>
      <c r="E1183" s="166" t="s">
        <v>4405</v>
      </c>
      <c r="F1183" s="233">
        <v>1</v>
      </c>
      <c r="G1183" s="168" t="s">
        <v>4963</v>
      </c>
      <c r="H1183" s="27"/>
      <c r="I1183" s="52">
        <f t="shared" si="137"/>
        <v>2</v>
      </c>
      <c r="J1183" s="96">
        <f t="shared" si="138"/>
        <v>0</v>
      </c>
      <c r="K1183" s="97">
        <f t="shared" si="136"/>
        <v>0</v>
      </c>
    </row>
    <row r="1184" spans="1:11" s="29" customFormat="1" ht="25.5" x14ac:dyDescent="0.25">
      <c r="A1184" s="338" t="s">
        <v>3652</v>
      </c>
      <c r="B1184" s="260" t="s">
        <v>5085</v>
      </c>
      <c r="C1184" s="169" t="s">
        <v>682</v>
      </c>
      <c r="D1184" s="142"/>
      <c r="E1184" s="166" t="s">
        <v>4404</v>
      </c>
      <c r="F1184" s="233">
        <v>1</v>
      </c>
      <c r="G1184" s="168" t="s">
        <v>4963</v>
      </c>
      <c r="H1184" s="27"/>
      <c r="I1184" s="52">
        <f t="shared" si="137"/>
        <v>2</v>
      </c>
      <c r="J1184" s="96">
        <f t="shared" si="138"/>
        <v>0</v>
      </c>
      <c r="K1184" s="97">
        <f t="shared" si="136"/>
        <v>0</v>
      </c>
    </row>
    <row r="1185" spans="1:11" s="29" customFormat="1" ht="60" customHeight="1" x14ac:dyDescent="0.25">
      <c r="A1185" s="338" t="s">
        <v>3653</v>
      </c>
      <c r="B1185" s="260" t="s">
        <v>3041</v>
      </c>
      <c r="C1185" s="169" t="s">
        <v>683</v>
      </c>
      <c r="D1185" s="142"/>
      <c r="E1185" s="166" t="s">
        <v>4405</v>
      </c>
      <c r="F1185" s="233">
        <v>1</v>
      </c>
      <c r="G1185" s="168" t="s">
        <v>4963</v>
      </c>
      <c r="H1185" s="27"/>
      <c r="I1185" s="52">
        <f t="shared" si="137"/>
        <v>1</v>
      </c>
      <c r="J1185" s="96">
        <f t="shared" si="138"/>
        <v>0</v>
      </c>
      <c r="K1185" s="97">
        <f t="shared" si="136"/>
        <v>0</v>
      </c>
    </row>
    <row r="1186" spans="1:11" s="29" customFormat="1" ht="30" customHeight="1" x14ac:dyDescent="0.25">
      <c r="A1186" s="338" t="s">
        <v>3654</v>
      </c>
      <c r="B1186" s="260" t="s">
        <v>5085</v>
      </c>
      <c r="C1186" s="169" t="s">
        <v>4380</v>
      </c>
      <c r="D1186" s="142"/>
      <c r="E1186" s="166" t="s">
        <v>4405</v>
      </c>
      <c r="F1186" s="233">
        <v>1</v>
      </c>
      <c r="G1186" s="168" t="s">
        <v>4963</v>
      </c>
      <c r="H1186" s="27"/>
      <c r="I1186" s="52">
        <f t="shared" si="137"/>
        <v>2</v>
      </c>
      <c r="J1186" s="96">
        <f t="shared" si="138"/>
        <v>0</v>
      </c>
      <c r="K1186" s="97">
        <f t="shared" si="136"/>
        <v>0</v>
      </c>
    </row>
    <row r="1187" spans="1:11" s="29" customFormat="1" ht="30" customHeight="1" x14ac:dyDescent="0.25">
      <c r="A1187" s="338" t="s">
        <v>3655</v>
      </c>
      <c r="B1187" s="260" t="s">
        <v>5085</v>
      </c>
      <c r="C1187" s="169" t="s">
        <v>4381</v>
      </c>
      <c r="D1187" s="142"/>
      <c r="E1187" s="166" t="s">
        <v>4405</v>
      </c>
      <c r="F1187" s="233">
        <v>1</v>
      </c>
      <c r="G1187" s="168" t="s">
        <v>4963</v>
      </c>
      <c r="H1187" s="27"/>
      <c r="I1187" s="52">
        <f t="shared" si="137"/>
        <v>2</v>
      </c>
      <c r="J1187" s="96">
        <f t="shared" si="138"/>
        <v>0</v>
      </c>
      <c r="K1187" s="97">
        <f t="shared" si="136"/>
        <v>0</v>
      </c>
    </row>
    <row r="1188" spans="1:11" s="29" customFormat="1" ht="30" customHeight="1" x14ac:dyDescent="0.25">
      <c r="A1188" s="338" t="s">
        <v>3656</v>
      </c>
      <c r="B1188" s="260" t="s">
        <v>5085</v>
      </c>
      <c r="C1188" s="169" t="s">
        <v>1497</v>
      </c>
      <c r="D1188" s="142"/>
      <c r="E1188" s="166" t="s">
        <v>4405</v>
      </c>
      <c r="F1188" s="233">
        <v>1</v>
      </c>
      <c r="G1188" s="168" t="s">
        <v>4963</v>
      </c>
      <c r="H1188" s="27"/>
      <c r="I1188" s="52">
        <f t="shared" si="137"/>
        <v>2</v>
      </c>
      <c r="J1188" s="96">
        <f t="shared" si="138"/>
        <v>0</v>
      </c>
      <c r="K1188" s="97">
        <f t="shared" si="136"/>
        <v>0</v>
      </c>
    </row>
    <row r="1189" spans="1:11" s="29" customFormat="1" ht="30" customHeight="1" x14ac:dyDescent="0.25">
      <c r="A1189" s="338" t="s">
        <v>3657</v>
      </c>
      <c r="B1189" s="260" t="s">
        <v>5085</v>
      </c>
      <c r="C1189" s="310" t="s">
        <v>4968</v>
      </c>
      <c r="D1189" s="142"/>
      <c r="E1189" s="166"/>
      <c r="F1189" s="233">
        <v>1</v>
      </c>
      <c r="G1189" s="168" t="s">
        <v>4963</v>
      </c>
      <c r="H1189" s="27"/>
      <c r="I1189" s="52">
        <f t="shared" si="137"/>
        <v>2</v>
      </c>
      <c r="J1189" s="96">
        <f t="shared" si="138"/>
        <v>0</v>
      </c>
      <c r="K1189" s="97">
        <f t="shared" si="136"/>
        <v>0</v>
      </c>
    </row>
    <row r="1190" spans="1:11" s="29" customFormat="1" ht="30" customHeight="1" x14ac:dyDescent="0.25">
      <c r="A1190" s="338" t="s">
        <v>3658</v>
      </c>
      <c r="B1190" s="260" t="s">
        <v>5085</v>
      </c>
      <c r="C1190" s="169" t="s">
        <v>4223</v>
      </c>
      <c r="D1190" s="142"/>
      <c r="E1190" s="166" t="s">
        <v>4405</v>
      </c>
      <c r="F1190" s="233">
        <v>1</v>
      </c>
      <c r="G1190" s="168" t="s">
        <v>4963</v>
      </c>
      <c r="H1190" s="27"/>
      <c r="I1190" s="52">
        <f t="shared" si="137"/>
        <v>2</v>
      </c>
      <c r="J1190" s="96">
        <f t="shared" si="138"/>
        <v>0</v>
      </c>
      <c r="K1190" s="97">
        <f t="shared" si="136"/>
        <v>0</v>
      </c>
    </row>
    <row r="1191" spans="1:11" s="29" customFormat="1" ht="30" customHeight="1" x14ac:dyDescent="0.25">
      <c r="A1191" s="338" t="s">
        <v>3659</v>
      </c>
      <c r="B1191" s="260" t="s">
        <v>5085</v>
      </c>
      <c r="C1191" s="169" t="s">
        <v>685</v>
      </c>
      <c r="D1191" s="142"/>
      <c r="E1191" s="166" t="s">
        <v>4405</v>
      </c>
      <c r="F1191" s="233">
        <v>1</v>
      </c>
      <c r="G1191" s="168" t="s">
        <v>4963</v>
      </c>
      <c r="H1191" s="27"/>
      <c r="I1191" s="52">
        <f t="shared" si="137"/>
        <v>2</v>
      </c>
      <c r="J1191" s="96">
        <f t="shared" si="138"/>
        <v>0</v>
      </c>
      <c r="K1191" s="97">
        <f t="shared" si="136"/>
        <v>0</v>
      </c>
    </row>
    <row r="1192" spans="1:11" s="29" customFormat="1" ht="30" customHeight="1" x14ac:dyDescent="0.25">
      <c r="A1192" s="338" t="s">
        <v>3660</v>
      </c>
      <c r="B1192" s="260" t="s">
        <v>5085</v>
      </c>
      <c r="C1192" s="169" t="s">
        <v>686</v>
      </c>
      <c r="D1192" s="313"/>
      <c r="E1192" s="166" t="s">
        <v>4405</v>
      </c>
      <c r="F1192" s="233">
        <v>1</v>
      </c>
      <c r="G1192" s="168" t="s">
        <v>4963</v>
      </c>
      <c r="H1192" s="27"/>
      <c r="I1192" s="52">
        <f t="shared" si="137"/>
        <v>2</v>
      </c>
      <c r="J1192" s="96">
        <f t="shared" si="138"/>
        <v>0</v>
      </c>
      <c r="K1192" s="97">
        <f t="shared" si="136"/>
        <v>0</v>
      </c>
    </row>
    <row r="1193" spans="1:11" s="29" customFormat="1" ht="30" customHeight="1" x14ac:dyDescent="0.25">
      <c r="A1193" s="338" t="s">
        <v>3661</v>
      </c>
      <c r="B1193" s="260" t="s">
        <v>5085</v>
      </c>
      <c r="C1193" s="169" t="s">
        <v>687</v>
      </c>
      <c r="D1193" s="142"/>
      <c r="E1193" s="166" t="s">
        <v>4405</v>
      </c>
      <c r="F1193" s="233">
        <v>1</v>
      </c>
      <c r="G1193" s="168" t="s">
        <v>4963</v>
      </c>
      <c r="H1193" s="27"/>
      <c r="I1193" s="52">
        <f t="shared" si="137"/>
        <v>2</v>
      </c>
      <c r="J1193" s="96">
        <f t="shared" si="138"/>
        <v>0</v>
      </c>
      <c r="K1193" s="97">
        <f t="shared" si="136"/>
        <v>0</v>
      </c>
    </row>
    <row r="1194" spans="1:11" s="29" customFormat="1" ht="30" customHeight="1" x14ac:dyDescent="0.25">
      <c r="A1194" s="338" t="s">
        <v>3662</v>
      </c>
      <c r="B1194" s="308" t="s">
        <v>3041</v>
      </c>
      <c r="C1194" s="208" t="s">
        <v>688</v>
      </c>
      <c r="D1194" s="314"/>
      <c r="E1194" s="166" t="s">
        <v>4405</v>
      </c>
      <c r="F1194" s="233">
        <v>1</v>
      </c>
      <c r="G1194" s="168" t="s">
        <v>4963</v>
      </c>
      <c r="H1194" s="27"/>
      <c r="I1194" s="52">
        <f t="shared" si="137"/>
        <v>1</v>
      </c>
      <c r="J1194" s="96">
        <f t="shared" si="138"/>
        <v>0</v>
      </c>
      <c r="K1194" s="97">
        <f t="shared" si="136"/>
        <v>0</v>
      </c>
    </row>
    <row r="1195" spans="1:11" s="29" customFormat="1" x14ac:dyDescent="0.25">
      <c r="A1195" s="172" t="s">
        <v>2436</v>
      </c>
      <c r="B1195" s="187"/>
      <c r="C1195" s="173"/>
      <c r="D1195" s="174"/>
      <c r="E1195" s="175"/>
      <c r="F1195" s="194"/>
      <c r="G1195" s="331"/>
      <c r="H1195" s="27"/>
      <c r="I1195" s="52"/>
      <c r="J1195" s="96"/>
      <c r="K1195" s="97"/>
    </row>
    <row r="1196" spans="1:11" s="29" customFormat="1" ht="30" customHeight="1" x14ac:dyDescent="0.25">
      <c r="A1196" s="212" t="s">
        <v>3663</v>
      </c>
      <c r="B1196" s="260" t="s">
        <v>5085</v>
      </c>
      <c r="C1196" s="287" t="s">
        <v>698</v>
      </c>
      <c r="D1196" s="142"/>
      <c r="E1196" s="166" t="s">
        <v>4404</v>
      </c>
      <c r="F1196" s="262">
        <v>1</v>
      </c>
      <c r="G1196" s="168" t="s">
        <v>4963</v>
      </c>
      <c r="H1196" s="27"/>
      <c r="I1196" s="52">
        <f t="shared" ref="I1196:I1218" si="139">IF(NOT(ISBLANK($B1196)),VLOOKUP($B1196,specdata,2,FALSE),"")</f>
        <v>2</v>
      </c>
      <c r="J1196" s="96">
        <f t="shared" ref="J1196:J1218" si="140">VLOOKUP(G1196,AvailabilityData,2,FALSE)</f>
        <v>0</v>
      </c>
      <c r="K1196" s="97">
        <f t="shared" si="136"/>
        <v>0</v>
      </c>
    </row>
    <row r="1197" spans="1:11" s="29" customFormat="1" ht="30" customHeight="1" x14ac:dyDescent="0.25">
      <c r="A1197" s="212" t="s">
        <v>3664</v>
      </c>
      <c r="B1197" s="260" t="s">
        <v>5085</v>
      </c>
      <c r="C1197" s="287" t="s">
        <v>3487</v>
      </c>
      <c r="D1197" s="142"/>
      <c r="E1197" s="166"/>
      <c r="F1197" s="233">
        <v>1</v>
      </c>
      <c r="G1197" s="168" t="s">
        <v>4963</v>
      </c>
      <c r="H1197" s="27"/>
      <c r="I1197" s="52">
        <f t="shared" si="139"/>
        <v>2</v>
      </c>
      <c r="J1197" s="96">
        <f t="shared" si="140"/>
        <v>0</v>
      </c>
      <c r="K1197" s="97">
        <f t="shared" si="136"/>
        <v>0</v>
      </c>
    </row>
    <row r="1198" spans="1:11" s="29" customFormat="1" ht="30" customHeight="1" x14ac:dyDescent="0.25">
      <c r="A1198" s="212" t="s">
        <v>3665</v>
      </c>
      <c r="B1198" s="260" t="s">
        <v>5085</v>
      </c>
      <c r="C1198" s="164" t="s">
        <v>699</v>
      </c>
      <c r="D1198" s="142"/>
      <c r="E1198" s="166"/>
      <c r="F1198" s="233">
        <v>1</v>
      </c>
      <c r="G1198" s="168" t="s">
        <v>4963</v>
      </c>
      <c r="H1198" s="27"/>
      <c r="I1198" s="52">
        <f t="shared" si="139"/>
        <v>2</v>
      </c>
      <c r="J1198" s="96">
        <f t="shared" si="140"/>
        <v>0</v>
      </c>
      <c r="K1198" s="97">
        <f t="shared" si="136"/>
        <v>0</v>
      </c>
    </row>
    <row r="1199" spans="1:11" s="29" customFormat="1" ht="30" customHeight="1" x14ac:dyDescent="0.25">
      <c r="A1199" s="212" t="s">
        <v>3666</v>
      </c>
      <c r="B1199" s="260" t="s">
        <v>5085</v>
      </c>
      <c r="C1199" s="164" t="s">
        <v>4058</v>
      </c>
      <c r="D1199" s="142"/>
      <c r="E1199" s="166"/>
      <c r="F1199" s="233">
        <v>1</v>
      </c>
      <c r="G1199" s="168" t="s">
        <v>4963</v>
      </c>
      <c r="H1199" s="27"/>
      <c r="I1199" s="52">
        <f t="shared" si="139"/>
        <v>2</v>
      </c>
      <c r="J1199" s="96">
        <f t="shared" si="140"/>
        <v>0</v>
      </c>
      <c r="K1199" s="97">
        <f t="shared" si="136"/>
        <v>0</v>
      </c>
    </row>
    <row r="1200" spans="1:11" s="29" customFormat="1" ht="30" customHeight="1" x14ac:dyDescent="0.25">
      <c r="A1200" s="212" t="s">
        <v>3667</v>
      </c>
      <c r="B1200" s="260" t="s">
        <v>5085</v>
      </c>
      <c r="C1200" s="164" t="s">
        <v>3524</v>
      </c>
      <c r="D1200" s="142"/>
      <c r="E1200" s="166"/>
      <c r="F1200" s="233">
        <v>1</v>
      </c>
      <c r="G1200" s="168" t="s">
        <v>4963</v>
      </c>
      <c r="H1200" s="27"/>
      <c r="I1200" s="52">
        <f t="shared" si="139"/>
        <v>2</v>
      </c>
      <c r="J1200" s="96">
        <f t="shared" si="140"/>
        <v>0</v>
      </c>
      <c r="K1200" s="97">
        <f t="shared" si="136"/>
        <v>0</v>
      </c>
    </row>
    <row r="1201" spans="1:11" s="29" customFormat="1" ht="30" customHeight="1" x14ac:dyDescent="0.25">
      <c r="A1201" s="212" t="s">
        <v>3668</v>
      </c>
      <c r="B1201" s="260" t="s">
        <v>5085</v>
      </c>
      <c r="C1201" s="164" t="s">
        <v>3519</v>
      </c>
      <c r="D1201" s="142"/>
      <c r="E1201" s="166" t="s">
        <v>4405</v>
      </c>
      <c r="F1201" s="233">
        <v>1</v>
      </c>
      <c r="G1201" s="168" t="s">
        <v>4963</v>
      </c>
      <c r="H1201" s="27"/>
      <c r="I1201" s="52">
        <f t="shared" si="139"/>
        <v>2</v>
      </c>
      <c r="J1201" s="96">
        <f t="shared" si="140"/>
        <v>0</v>
      </c>
      <c r="K1201" s="97">
        <f t="shared" si="136"/>
        <v>0</v>
      </c>
    </row>
    <row r="1202" spans="1:11" s="29" customFormat="1" ht="45" customHeight="1" x14ac:dyDescent="0.25">
      <c r="A1202" s="212" t="s">
        <v>3669</v>
      </c>
      <c r="B1202" s="260" t="s">
        <v>5085</v>
      </c>
      <c r="C1202" s="164" t="s">
        <v>3520</v>
      </c>
      <c r="D1202" s="142"/>
      <c r="E1202" s="166"/>
      <c r="F1202" s="233">
        <v>1</v>
      </c>
      <c r="G1202" s="168" t="s">
        <v>4963</v>
      </c>
      <c r="H1202" s="27"/>
      <c r="I1202" s="52">
        <f t="shared" si="139"/>
        <v>2</v>
      </c>
      <c r="J1202" s="96">
        <f t="shared" si="140"/>
        <v>0</v>
      </c>
      <c r="K1202" s="97">
        <f t="shared" si="136"/>
        <v>0</v>
      </c>
    </row>
    <row r="1203" spans="1:11" s="29" customFormat="1" ht="30" customHeight="1" x14ac:dyDescent="0.25">
      <c r="A1203" s="212" t="s">
        <v>3670</v>
      </c>
      <c r="B1203" s="260" t="s">
        <v>5085</v>
      </c>
      <c r="C1203" s="164" t="s">
        <v>3521</v>
      </c>
      <c r="D1203" s="142"/>
      <c r="E1203" s="166"/>
      <c r="F1203" s="233">
        <v>1</v>
      </c>
      <c r="G1203" s="168" t="s">
        <v>4963</v>
      </c>
      <c r="H1203" s="27"/>
      <c r="I1203" s="52">
        <f t="shared" si="139"/>
        <v>2</v>
      </c>
      <c r="J1203" s="96">
        <f t="shared" si="140"/>
        <v>0</v>
      </c>
      <c r="K1203" s="97">
        <f t="shared" si="136"/>
        <v>0</v>
      </c>
    </row>
    <row r="1204" spans="1:11" s="29" customFormat="1" ht="30" customHeight="1" x14ac:dyDescent="0.25">
      <c r="A1204" s="212" t="s">
        <v>3671</v>
      </c>
      <c r="B1204" s="260" t="s">
        <v>5085</v>
      </c>
      <c r="C1204" s="164" t="s">
        <v>700</v>
      </c>
      <c r="D1204" s="142"/>
      <c r="E1204" s="166"/>
      <c r="F1204" s="233">
        <v>1</v>
      </c>
      <c r="G1204" s="168" t="s">
        <v>4963</v>
      </c>
      <c r="H1204" s="27"/>
      <c r="I1204" s="52">
        <f t="shared" si="139"/>
        <v>2</v>
      </c>
      <c r="J1204" s="96">
        <f t="shared" si="140"/>
        <v>0</v>
      </c>
      <c r="K1204" s="97">
        <f t="shared" si="136"/>
        <v>0</v>
      </c>
    </row>
    <row r="1205" spans="1:11" s="29" customFormat="1" ht="30" customHeight="1" x14ac:dyDescent="0.25">
      <c r="A1205" s="212" t="s">
        <v>3672</v>
      </c>
      <c r="B1205" s="260" t="s">
        <v>5085</v>
      </c>
      <c r="C1205" s="164" t="s">
        <v>701</v>
      </c>
      <c r="D1205" s="142"/>
      <c r="E1205" s="166"/>
      <c r="F1205" s="233">
        <v>1</v>
      </c>
      <c r="G1205" s="168" t="s">
        <v>4963</v>
      </c>
      <c r="H1205" s="27"/>
      <c r="I1205" s="52">
        <f t="shared" si="139"/>
        <v>2</v>
      </c>
      <c r="J1205" s="96">
        <f t="shared" si="140"/>
        <v>0</v>
      </c>
      <c r="K1205" s="97">
        <f t="shared" si="136"/>
        <v>0</v>
      </c>
    </row>
    <row r="1206" spans="1:11" s="29" customFormat="1" ht="48" customHeight="1" x14ac:dyDescent="0.25">
      <c r="A1206" s="212" t="s">
        <v>3673</v>
      </c>
      <c r="B1206" s="163" t="s">
        <v>3041</v>
      </c>
      <c r="C1206" s="164" t="s">
        <v>3488</v>
      </c>
      <c r="D1206" s="142"/>
      <c r="E1206" s="166" t="s">
        <v>4405</v>
      </c>
      <c r="F1206" s="233">
        <v>1</v>
      </c>
      <c r="G1206" s="168" t="s">
        <v>4963</v>
      </c>
      <c r="H1206" s="27"/>
      <c r="I1206" s="52">
        <f t="shared" si="139"/>
        <v>1</v>
      </c>
      <c r="J1206" s="96">
        <f t="shared" si="140"/>
        <v>0</v>
      </c>
      <c r="K1206" s="97">
        <f t="shared" si="136"/>
        <v>0</v>
      </c>
    </row>
    <row r="1207" spans="1:11" s="29" customFormat="1" ht="30" customHeight="1" x14ac:dyDescent="0.25">
      <c r="A1207" s="212" t="s">
        <v>3674</v>
      </c>
      <c r="B1207" s="163" t="s">
        <v>5085</v>
      </c>
      <c r="C1207" s="164" t="s">
        <v>2358</v>
      </c>
      <c r="D1207" s="142"/>
      <c r="E1207" s="166"/>
      <c r="F1207" s="233">
        <v>1</v>
      </c>
      <c r="G1207" s="168" t="s">
        <v>4963</v>
      </c>
      <c r="H1207" s="27"/>
      <c r="I1207" s="52">
        <f t="shared" si="139"/>
        <v>2</v>
      </c>
      <c r="J1207" s="96">
        <f t="shared" si="140"/>
        <v>0</v>
      </c>
      <c r="K1207" s="97">
        <f t="shared" si="136"/>
        <v>0</v>
      </c>
    </row>
    <row r="1208" spans="1:11" s="29" customFormat="1" ht="30" customHeight="1" x14ac:dyDescent="0.25">
      <c r="A1208" s="212" t="s">
        <v>3675</v>
      </c>
      <c r="B1208" s="163" t="s">
        <v>5085</v>
      </c>
      <c r="C1208" s="354" t="s">
        <v>2357</v>
      </c>
      <c r="D1208" s="355"/>
      <c r="E1208" s="166" t="s">
        <v>4405</v>
      </c>
      <c r="F1208" s="233">
        <v>1</v>
      </c>
      <c r="G1208" s="168" t="s">
        <v>4963</v>
      </c>
      <c r="H1208" s="27"/>
      <c r="I1208" s="52">
        <f t="shared" si="139"/>
        <v>2</v>
      </c>
      <c r="J1208" s="96">
        <f t="shared" si="140"/>
        <v>0</v>
      </c>
      <c r="K1208" s="97">
        <f t="shared" si="136"/>
        <v>0</v>
      </c>
    </row>
    <row r="1209" spans="1:11" s="29" customFormat="1" ht="30" customHeight="1" x14ac:dyDescent="0.25">
      <c r="A1209" s="212" t="s">
        <v>3566</v>
      </c>
      <c r="B1209" s="163" t="s">
        <v>5085</v>
      </c>
      <c r="C1209" s="354" t="s">
        <v>4059</v>
      </c>
      <c r="D1209" s="355"/>
      <c r="E1209" s="166" t="s">
        <v>4405</v>
      </c>
      <c r="F1209" s="233">
        <v>1</v>
      </c>
      <c r="G1209" s="168" t="s">
        <v>4963</v>
      </c>
      <c r="H1209" s="27"/>
      <c r="I1209" s="52">
        <f t="shared" si="139"/>
        <v>2</v>
      </c>
      <c r="J1209" s="96">
        <f t="shared" si="140"/>
        <v>0</v>
      </c>
      <c r="K1209" s="97">
        <f t="shared" si="136"/>
        <v>0</v>
      </c>
    </row>
    <row r="1210" spans="1:11" s="29" customFormat="1" ht="30" customHeight="1" x14ac:dyDescent="0.25">
      <c r="A1210" s="212" t="s">
        <v>3676</v>
      </c>
      <c r="B1210" s="163" t="s">
        <v>5085</v>
      </c>
      <c r="C1210" s="354" t="s">
        <v>4262</v>
      </c>
      <c r="D1210" s="355"/>
      <c r="E1210" s="166" t="s">
        <v>4405</v>
      </c>
      <c r="F1210" s="233">
        <v>1</v>
      </c>
      <c r="G1210" s="168" t="s">
        <v>4963</v>
      </c>
      <c r="H1210" s="27"/>
      <c r="I1210" s="52">
        <f t="shared" si="139"/>
        <v>2</v>
      </c>
      <c r="J1210" s="96">
        <f t="shared" si="140"/>
        <v>0</v>
      </c>
      <c r="K1210" s="97">
        <f t="shared" si="136"/>
        <v>0</v>
      </c>
    </row>
    <row r="1211" spans="1:11" s="29" customFormat="1" ht="30" customHeight="1" x14ac:dyDescent="0.25">
      <c r="A1211" s="212" t="s">
        <v>3677</v>
      </c>
      <c r="B1211" s="163" t="s">
        <v>5085</v>
      </c>
      <c r="C1211" s="354" t="s">
        <v>4263</v>
      </c>
      <c r="D1211" s="355"/>
      <c r="E1211" s="166" t="s">
        <v>4405</v>
      </c>
      <c r="F1211" s="233">
        <v>1</v>
      </c>
      <c r="G1211" s="168" t="s">
        <v>4963</v>
      </c>
      <c r="H1211" s="27"/>
      <c r="I1211" s="52">
        <f t="shared" si="139"/>
        <v>2</v>
      </c>
      <c r="J1211" s="96">
        <f t="shared" si="140"/>
        <v>0</v>
      </c>
      <c r="K1211" s="97">
        <f t="shared" si="136"/>
        <v>0</v>
      </c>
    </row>
    <row r="1212" spans="1:11" s="29" customFormat="1" ht="30" customHeight="1" x14ac:dyDescent="0.25">
      <c r="A1212" s="212" t="s">
        <v>3678</v>
      </c>
      <c r="B1212" s="163" t="s">
        <v>5085</v>
      </c>
      <c r="C1212" s="354" t="s">
        <v>4060</v>
      </c>
      <c r="D1212" s="355"/>
      <c r="E1212" s="166" t="s">
        <v>4405</v>
      </c>
      <c r="F1212" s="233">
        <v>1</v>
      </c>
      <c r="G1212" s="168" t="s">
        <v>4963</v>
      </c>
      <c r="H1212" s="27"/>
      <c r="I1212" s="52">
        <f t="shared" si="139"/>
        <v>2</v>
      </c>
      <c r="J1212" s="96">
        <f t="shared" si="140"/>
        <v>0</v>
      </c>
      <c r="K1212" s="97">
        <f t="shared" si="136"/>
        <v>0</v>
      </c>
    </row>
    <row r="1213" spans="1:11" s="29" customFormat="1" ht="30" customHeight="1" x14ac:dyDescent="0.25">
      <c r="A1213" s="212" t="s">
        <v>3679</v>
      </c>
      <c r="B1213" s="163" t="s">
        <v>5085</v>
      </c>
      <c r="C1213" s="354" t="s">
        <v>2356</v>
      </c>
      <c r="D1213" s="355"/>
      <c r="E1213" s="166" t="s">
        <v>4404</v>
      </c>
      <c r="F1213" s="233">
        <v>1</v>
      </c>
      <c r="G1213" s="168" t="s">
        <v>4963</v>
      </c>
      <c r="H1213" s="27"/>
      <c r="I1213" s="52">
        <f t="shared" si="139"/>
        <v>2</v>
      </c>
      <c r="J1213" s="96">
        <f t="shared" si="140"/>
        <v>0</v>
      </c>
      <c r="K1213" s="97">
        <f t="shared" si="136"/>
        <v>0</v>
      </c>
    </row>
    <row r="1214" spans="1:11" s="29" customFormat="1" ht="30" customHeight="1" x14ac:dyDescent="0.25">
      <c r="A1214" s="212" t="s">
        <v>3680</v>
      </c>
      <c r="B1214" s="163" t="s">
        <v>5085</v>
      </c>
      <c r="C1214" s="354" t="s">
        <v>3522</v>
      </c>
      <c r="D1214" s="355"/>
      <c r="E1214" s="166" t="s">
        <v>4405</v>
      </c>
      <c r="F1214" s="233">
        <v>1</v>
      </c>
      <c r="G1214" s="168" t="s">
        <v>4963</v>
      </c>
      <c r="H1214" s="27"/>
      <c r="I1214" s="52">
        <f t="shared" si="139"/>
        <v>2</v>
      </c>
      <c r="J1214" s="96">
        <f t="shared" si="140"/>
        <v>0</v>
      </c>
      <c r="K1214" s="97">
        <f t="shared" si="136"/>
        <v>0</v>
      </c>
    </row>
    <row r="1215" spans="1:11" s="29" customFormat="1" ht="30" customHeight="1" x14ac:dyDescent="0.25">
      <c r="A1215" s="212" t="s">
        <v>3681</v>
      </c>
      <c r="B1215" s="163" t="s">
        <v>5085</v>
      </c>
      <c r="C1215" s="354" t="s">
        <v>1498</v>
      </c>
      <c r="D1215" s="142"/>
      <c r="E1215" s="166" t="s">
        <v>4405</v>
      </c>
      <c r="F1215" s="233">
        <v>1</v>
      </c>
      <c r="G1215" s="168" t="s">
        <v>4963</v>
      </c>
      <c r="H1215" s="27"/>
      <c r="I1215" s="52">
        <f t="shared" si="139"/>
        <v>2</v>
      </c>
      <c r="J1215" s="96">
        <f t="shared" si="140"/>
        <v>0</v>
      </c>
      <c r="K1215" s="97">
        <f t="shared" si="136"/>
        <v>0</v>
      </c>
    </row>
    <row r="1216" spans="1:11" s="29" customFormat="1" ht="45" customHeight="1" x14ac:dyDescent="0.25">
      <c r="A1216" s="212" t="s">
        <v>3682</v>
      </c>
      <c r="B1216" s="163" t="s">
        <v>5085</v>
      </c>
      <c r="C1216" s="354" t="s">
        <v>3489</v>
      </c>
      <c r="D1216" s="313"/>
      <c r="E1216" s="166" t="s">
        <v>4404</v>
      </c>
      <c r="F1216" s="233">
        <v>1</v>
      </c>
      <c r="G1216" s="168" t="s">
        <v>4963</v>
      </c>
      <c r="H1216" s="27"/>
      <c r="I1216" s="52">
        <f t="shared" si="139"/>
        <v>2</v>
      </c>
      <c r="J1216" s="96">
        <f t="shared" si="140"/>
        <v>0</v>
      </c>
      <c r="K1216" s="97">
        <f t="shared" si="136"/>
        <v>0</v>
      </c>
    </row>
    <row r="1217" spans="1:11" s="29" customFormat="1" ht="30" customHeight="1" x14ac:dyDescent="0.25">
      <c r="A1217" s="212" t="s">
        <v>3683</v>
      </c>
      <c r="B1217" s="163" t="s">
        <v>5085</v>
      </c>
      <c r="C1217" s="164" t="s">
        <v>4296</v>
      </c>
      <c r="D1217" s="142"/>
      <c r="E1217" s="166"/>
      <c r="F1217" s="233">
        <v>1</v>
      </c>
      <c r="G1217" s="168" t="s">
        <v>4963</v>
      </c>
      <c r="H1217" s="27"/>
      <c r="I1217" s="52">
        <f t="shared" si="139"/>
        <v>2</v>
      </c>
      <c r="J1217" s="96">
        <f t="shared" si="140"/>
        <v>0</v>
      </c>
      <c r="K1217" s="97">
        <f t="shared" si="136"/>
        <v>0</v>
      </c>
    </row>
    <row r="1218" spans="1:11" s="29" customFormat="1" ht="30" customHeight="1" x14ac:dyDescent="0.25">
      <c r="A1218" s="212" t="s">
        <v>3684</v>
      </c>
      <c r="B1218" s="163" t="s">
        <v>5085</v>
      </c>
      <c r="C1218" s="244" t="s">
        <v>4297</v>
      </c>
      <c r="D1218" s="314"/>
      <c r="E1218" s="326"/>
      <c r="F1218" s="233">
        <v>1</v>
      </c>
      <c r="G1218" s="168" t="s">
        <v>4963</v>
      </c>
      <c r="H1218" s="27"/>
      <c r="I1218" s="52">
        <f t="shared" si="139"/>
        <v>2</v>
      </c>
      <c r="J1218" s="96">
        <f t="shared" si="140"/>
        <v>0</v>
      </c>
      <c r="K1218" s="97">
        <f t="shared" si="136"/>
        <v>0</v>
      </c>
    </row>
    <row r="1219" spans="1:11" s="29" customFormat="1" ht="15" customHeight="1" x14ac:dyDescent="0.25">
      <c r="A1219" s="427"/>
      <c r="B1219" s="428"/>
      <c r="C1219" s="429" t="s">
        <v>4298</v>
      </c>
      <c r="D1219" s="430"/>
      <c r="E1219" s="328"/>
      <c r="F1219" s="194"/>
      <c r="G1219" s="331"/>
      <c r="H1219" s="27"/>
      <c r="I1219" s="52"/>
      <c r="J1219" s="96"/>
      <c r="K1219" s="97"/>
    </row>
    <row r="1220" spans="1:11" s="29" customFormat="1" ht="30" customHeight="1" x14ac:dyDescent="0.25">
      <c r="A1220" s="431" t="s">
        <v>3685</v>
      </c>
      <c r="B1220" s="426" t="s">
        <v>5085</v>
      </c>
      <c r="C1220" s="432" t="s">
        <v>4299</v>
      </c>
      <c r="D1220" s="433"/>
      <c r="E1220" s="261"/>
      <c r="F1220" s="233">
        <v>1</v>
      </c>
      <c r="G1220" s="168" t="s">
        <v>4963</v>
      </c>
      <c r="H1220" s="27"/>
      <c r="I1220" s="52">
        <f>IF(NOT(ISBLANK($B1220)),VLOOKUP($B1220,specdata,2,FALSE),"")</f>
        <v>2</v>
      </c>
      <c r="J1220" s="96">
        <f>VLOOKUP(G1220,AvailabilityData,2,FALSE)</f>
        <v>0</v>
      </c>
      <c r="K1220" s="97">
        <f t="shared" si="136"/>
        <v>0</v>
      </c>
    </row>
    <row r="1221" spans="1:11" s="29" customFormat="1" ht="30" customHeight="1" x14ac:dyDescent="0.25">
      <c r="A1221" s="431" t="s">
        <v>3686</v>
      </c>
      <c r="B1221" s="426" t="s">
        <v>5085</v>
      </c>
      <c r="C1221" s="434" t="s">
        <v>4300</v>
      </c>
      <c r="D1221" s="435"/>
      <c r="E1221" s="166"/>
      <c r="F1221" s="233">
        <v>1</v>
      </c>
      <c r="G1221" s="168" t="s">
        <v>4963</v>
      </c>
      <c r="H1221" s="27"/>
      <c r="I1221" s="52">
        <f>IF(NOT(ISBLANK($B1221)),VLOOKUP($B1221,specdata,2,FALSE),"")</f>
        <v>2</v>
      </c>
      <c r="J1221" s="96">
        <f>VLOOKUP(G1221,AvailabilityData,2,FALSE)</f>
        <v>0</v>
      </c>
      <c r="K1221" s="97">
        <f t="shared" si="136"/>
        <v>0</v>
      </c>
    </row>
    <row r="1222" spans="1:11" s="29" customFormat="1" ht="30" customHeight="1" x14ac:dyDescent="0.25">
      <c r="A1222" s="431" t="s">
        <v>3687</v>
      </c>
      <c r="B1222" s="426" t="s">
        <v>5085</v>
      </c>
      <c r="C1222" s="437" t="s">
        <v>4301</v>
      </c>
      <c r="D1222" s="438"/>
      <c r="E1222" s="326"/>
      <c r="F1222" s="233">
        <v>1</v>
      </c>
      <c r="G1222" s="168" t="s">
        <v>4963</v>
      </c>
      <c r="H1222" s="27"/>
      <c r="I1222" s="52">
        <f>IF(NOT(ISBLANK($B1222)),VLOOKUP($B1222,specdata,2,FALSE),"")</f>
        <v>2</v>
      </c>
      <c r="J1222" s="96">
        <f>VLOOKUP(G1222,AvailabilityData,2,FALSE)</f>
        <v>0</v>
      </c>
      <c r="K1222" s="97">
        <f t="shared" ref="K1222:K1285" si="141">I1222*J1222</f>
        <v>0</v>
      </c>
    </row>
    <row r="1223" spans="1:11" s="29" customFormat="1" ht="15" customHeight="1" x14ac:dyDescent="0.25">
      <c r="A1223" s="427"/>
      <c r="B1223" s="428"/>
      <c r="C1223" s="429" t="s">
        <v>4302</v>
      </c>
      <c r="D1223" s="430"/>
      <c r="E1223" s="328"/>
      <c r="F1223" s="194"/>
      <c r="G1223" s="331"/>
      <c r="H1223" s="27"/>
      <c r="I1223" s="52"/>
      <c r="J1223" s="96"/>
      <c r="K1223" s="97"/>
    </row>
    <row r="1224" spans="1:11" s="29" customFormat="1" ht="30" customHeight="1" x14ac:dyDescent="0.25">
      <c r="A1224" s="431" t="s">
        <v>3688</v>
      </c>
      <c r="B1224" s="426" t="s">
        <v>5085</v>
      </c>
      <c r="C1224" s="432" t="s">
        <v>4304</v>
      </c>
      <c r="D1224" s="433"/>
      <c r="E1224" s="261"/>
      <c r="F1224" s="233">
        <v>1</v>
      </c>
      <c r="G1224" s="168" t="s">
        <v>4963</v>
      </c>
      <c r="H1224" s="27"/>
      <c r="I1224" s="52">
        <f t="shared" ref="I1224:I1230" si="142">IF(NOT(ISBLANK($B1224)),VLOOKUP($B1224,specdata,2,FALSE),"")</f>
        <v>2</v>
      </c>
      <c r="J1224" s="96">
        <f t="shared" ref="J1224:J1230" si="143">VLOOKUP(G1224,AvailabilityData,2,FALSE)</f>
        <v>0</v>
      </c>
      <c r="K1224" s="97">
        <f t="shared" si="141"/>
        <v>0</v>
      </c>
    </row>
    <row r="1225" spans="1:11" s="29" customFormat="1" ht="30" customHeight="1" x14ac:dyDescent="0.25">
      <c r="A1225" s="431" t="s">
        <v>3689</v>
      </c>
      <c r="B1225" s="426" t="s">
        <v>5085</v>
      </c>
      <c r="C1225" s="434" t="s">
        <v>4305</v>
      </c>
      <c r="D1225" s="435"/>
      <c r="E1225" s="166"/>
      <c r="F1225" s="233">
        <v>1</v>
      </c>
      <c r="G1225" s="168" t="s">
        <v>4963</v>
      </c>
      <c r="H1225" s="27"/>
      <c r="I1225" s="52">
        <f t="shared" si="142"/>
        <v>2</v>
      </c>
      <c r="J1225" s="96">
        <f t="shared" si="143"/>
        <v>0</v>
      </c>
      <c r="K1225" s="97">
        <f t="shared" si="141"/>
        <v>0</v>
      </c>
    </row>
    <row r="1226" spans="1:11" s="29" customFormat="1" ht="30" customHeight="1" x14ac:dyDescent="0.25">
      <c r="A1226" s="431" t="s">
        <v>3690</v>
      </c>
      <c r="B1226" s="426" t="s">
        <v>5085</v>
      </c>
      <c r="C1226" s="434" t="s">
        <v>4306</v>
      </c>
      <c r="D1226" s="435"/>
      <c r="E1226" s="166"/>
      <c r="F1226" s="233">
        <v>1</v>
      </c>
      <c r="G1226" s="168" t="s">
        <v>4963</v>
      </c>
      <c r="H1226" s="27"/>
      <c r="I1226" s="52">
        <f t="shared" si="142"/>
        <v>2</v>
      </c>
      <c r="J1226" s="96">
        <f t="shared" si="143"/>
        <v>0</v>
      </c>
      <c r="K1226" s="97">
        <f t="shared" si="141"/>
        <v>0</v>
      </c>
    </row>
    <row r="1227" spans="1:11" s="29" customFormat="1" ht="30" customHeight="1" x14ac:dyDescent="0.25">
      <c r="A1227" s="431" t="s">
        <v>3691</v>
      </c>
      <c r="B1227" s="426" t="s">
        <v>5085</v>
      </c>
      <c r="C1227" s="434" t="s">
        <v>4397</v>
      </c>
      <c r="D1227" s="435"/>
      <c r="E1227" s="166"/>
      <c r="F1227" s="233">
        <v>1</v>
      </c>
      <c r="G1227" s="168" t="s">
        <v>4963</v>
      </c>
      <c r="H1227" s="27"/>
      <c r="I1227" s="52">
        <f t="shared" si="142"/>
        <v>2</v>
      </c>
      <c r="J1227" s="96">
        <f t="shared" si="143"/>
        <v>0</v>
      </c>
      <c r="K1227" s="97">
        <f t="shared" si="141"/>
        <v>0</v>
      </c>
    </row>
    <row r="1228" spans="1:11" s="29" customFormat="1" ht="30" customHeight="1" x14ac:dyDescent="0.25">
      <c r="A1228" s="431" t="s">
        <v>3692</v>
      </c>
      <c r="B1228" s="426" t="s">
        <v>5085</v>
      </c>
      <c r="C1228" s="434" t="s">
        <v>4307</v>
      </c>
      <c r="D1228" s="435"/>
      <c r="E1228" s="166"/>
      <c r="F1228" s="233">
        <v>1</v>
      </c>
      <c r="G1228" s="168" t="s">
        <v>4963</v>
      </c>
      <c r="H1228" s="27"/>
      <c r="I1228" s="52">
        <f t="shared" si="142"/>
        <v>2</v>
      </c>
      <c r="J1228" s="96">
        <f t="shared" si="143"/>
        <v>0</v>
      </c>
      <c r="K1228" s="97">
        <f t="shared" si="141"/>
        <v>0</v>
      </c>
    </row>
    <row r="1229" spans="1:11" s="29" customFormat="1" ht="30" customHeight="1" x14ac:dyDescent="0.25">
      <c r="A1229" s="431" t="s">
        <v>3693</v>
      </c>
      <c r="B1229" s="426" t="s">
        <v>5085</v>
      </c>
      <c r="C1229" s="434" t="s">
        <v>4308</v>
      </c>
      <c r="D1229" s="435"/>
      <c r="E1229" s="166"/>
      <c r="F1229" s="233">
        <v>1</v>
      </c>
      <c r="G1229" s="168" t="s">
        <v>4963</v>
      </c>
      <c r="H1229" s="27"/>
      <c r="I1229" s="52">
        <f t="shared" si="142"/>
        <v>2</v>
      </c>
      <c r="J1229" s="96">
        <f t="shared" si="143"/>
        <v>0</v>
      </c>
      <c r="K1229" s="97">
        <f t="shared" si="141"/>
        <v>0</v>
      </c>
    </row>
    <row r="1230" spans="1:11" s="29" customFormat="1" ht="30" customHeight="1" x14ac:dyDescent="0.25">
      <c r="A1230" s="431" t="s">
        <v>3694</v>
      </c>
      <c r="B1230" s="426" t="s">
        <v>5085</v>
      </c>
      <c r="C1230" s="437" t="s">
        <v>4309</v>
      </c>
      <c r="D1230" s="438"/>
      <c r="E1230" s="166"/>
      <c r="F1230" s="233">
        <v>1</v>
      </c>
      <c r="G1230" s="168" t="s">
        <v>4963</v>
      </c>
      <c r="H1230" s="27"/>
      <c r="I1230" s="52">
        <f t="shared" si="142"/>
        <v>2</v>
      </c>
      <c r="J1230" s="96">
        <f t="shared" si="143"/>
        <v>0</v>
      </c>
      <c r="K1230" s="97">
        <f t="shared" si="141"/>
        <v>0</v>
      </c>
    </row>
    <row r="1231" spans="1:11" s="29" customFormat="1" ht="15" customHeight="1" x14ac:dyDescent="0.25">
      <c r="A1231" s="427"/>
      <c r="B1231" s="428"/>
      <c r="C1231" s="429" t="s">
        <v>4303</v>
      </c>
      <c r="D1231" s="430"/>
      <c r="E1231" s="175"/>
      <c r="F1231" s="194"/>
      <c r="G1231" s="331"/>
      <c r="H1231" s="27"/>
      <c r="I1231" s="52"/>
      <c r="J1231" s="96"/>
      <c r="K1231" s="97"/>
    </row>
    <row r="1232" spans="1:11" s="29" customFormat="1" ht="30" customHeight="1" x14ac:dyDescent="0.25">
      <c r="A1232" s="431" t="s">
        <v>3695</v>
      </c>
      <c r="B1232" s="426" t="s">
        <v>5085</v>
      </c>
      <c r="C1232" s="432" t="s">
        <v>4310</v>
      </c>
      <c r="D1232" s="433"/>
      <c r="E1232" s="166"/>
      <c r="F1232" s="233">
        <v>1</v>
      </c>
      <c r="G1232" s="168" t="s">
        <v>4963</v>
      </c>
      <c r="H1232" s="27"/>
      <c r="I1232" s="52">
        <f t="shared" ref="I1232:I1263" si="144">IF(NOT(ISBLANK($B1232)),VLOOKUP($B1232,specdata,2,FALSE),"")</f>
        <v>2</v>
      </c>
      <c r="J1232" s="96">
        <f t="shared" ref="J1232:J1263" si="145">VLOOKUP(G1232,AvailabilityData,2,FALSE)</f>
        <v>0</v>
      </c>
      <c r="K1232" s="97">
        <f t="shared" si="141"/>
        <v>0</v>
      </c>
    </row>
    <row r="1233" spans="1:11" s="29" customFormat="1" ht="30" customHeight="1" x14ac:dyDescent="0.25">
      <c r="A1233" s="431" t="s">
        <v>3696</v>
      </c>
      <c r="B1233" s="426" t="s">
        <v>5085</v>
      </c>
      <c r="C1233" s="439" t="s">
        <v>4311</v>
      </c>
      <c r="D1233" s="435"/>
      <c r="E1233" s="166"/>
      <c r="F1233" s="233">
        <v>1</v>
      </c>
      <c r="G1233" s="168" t="s">
        <v>4963</v>
      </c>
      <c r="H1233" s="27"/>
      <c r="I1233" s="52">
        <f t="shared" si="144"/>
        <v>2</v>
      </c>
      <c r="J1233" s="96">
        <f t="shared" si="145"/>
        <v>0</v>
      </c>
      <c r="K1233" s="97">
        <f t="shared" si="141"/>
        <v>0</v>
      </c>
    </row>
    <row r="1234" spans="1:11" s="29" customFormat="1" ht="30" customHeight="1" x14ac:dyDescent="0.25">
      <c r="A1234" s="431" t="s">
        <v>3697</v>
      </c>
      <c r="B1234" s="426" t="s">
        <v>5085</v>
      </c>
      <c r="C1234" s="434" t="s">
        <v>4312</v>
      </c>
      <c r="D1234" s="435"/>
      <c r="E1234" s="166"/>
      <c r="F1234" s="233">
        <v>1</v>
      </c>
      <c r="G1234" s="168" t="s">
        <v>4963</v>
      </c>
      <c r="H1234" s="27"/>
      <c r="I1234" s="52">
        <f t="shared" si="144"/>
        <v>2</v>
      </c>
      <c r="J1234" s="96">
        <f t="shared" si="145"/>
        <v>0</v>
      </c>
      <c r="K1234" s="97">
        <f t="shared" si="141"/>
        <v>0</v>
      </c>
    </row>
    <row r="1235" spans="1:11" s="29" customFormat="1" ht="30" customHeight="1" x14ac:dyDescent="0.25">
      <c r="A1235" s="431" t="s">
        <v>3698</v>
      </c>
      <c r="B1235" s="426" t="s">
        <v>5085</v>
      </c>
      <c r="C1235" s="434" t="s">
        <v>4313</v>
      </c>
      <c r="D1235" s="435"/>
      <c r="E1235" s="166"/>
      <c r="F1235" s="233">
        <v>1</v>
      </c>
      <c r="G1235" s="168" t="s">
        <v>4963</v>
      </c>
      <c r="H1235" s="27"/>
      <c r="I1235" s="52">
        <f t="shared" si="144"/>
        <v>2</v>
      </c>
      <c r="J1235" s="96">
        <f t="shared" si="145"/>
        <v>0</v>
      </c>
      <c r="K1235" s="97">
        <f t="shared" si="141"/>
        <v>0</v>
      </c>
    </row>
    <row r="1236" spans="1:11" s="29" customFormat="1" ht="30" customHeight="1" x14ac:dyDescent="0.25">
      <c r="A1236" s="431" t="s">
        <v>3699</v>
      </c>
      <c r="B1236" s="426" t="s">
        <v>5085</v>
      </c>
      <c r="C1236" s="434" t="s">
        <v>4314</v>
      </c>
      <c r="D1236" s="435"/>
      <c r="E1236" s="166"/>
      <c r="F1236" s="233">
        <v>1</v>
      </c>
      <c r="G1236" s="168" t="s">
        <v>4963</v>
      </c>
      <c r="H1236" s="27"/>
      <c r="I1236" s="52">
        <f t="shared" si="144"/>
        <v>2</v>
      </c>
      <c r="J1236" s="96">
        <f t="shared" si="145"/>
        <v>0</v>
      </c>
      <c r="K1236" s="97">
        <f t="shared" si="141"/>
        <v>0</v>
      </c>
    </row>
    <row r="1237" spans="1:11" s="29" customFormat="1" ht="30" customHeight="1" x14ac:dyDescent="0.25">
      <c r="A1237" s="431" t="s">
        <v>3700</v>
      </c>
      <c r="B1237" s="426" t="s">
        <v>5085</v>
      </c>
      <c r="C1237" s="440" t="s">
        <v>4207</v>
      </c>
      <c r="D1237" s="435"/>
      <c r="E1237" s="166"/>
      <c r="F1237" s="233">
        <v>1</v>
      </c>
      <c r="G1237" s="168" t="s">
        <v>4963</v>
      </c>
      <c r="H1237" s="27"/>
      <c r="I1237" s="52">
        <f t="shared" si="144"/>
        <v>2</v>
      </c>
      <c r="J1237" s="96">
        <f t="shared" si="145"/>
        <v>0</v>
      </c>
      <c r="K1237" s="97">
        <f t="shared" si="141"/>
        <v>0</v>
      </c>
    </row>
    <row r="1238" spans="1:11" s="29" customFormat="1" ht="45" customHeight="1" x14ac:dyDescent="0.25">
      <c r="A1238" s="431" t="s">
        <v>3701</v>
      </c>
      <c r="B1238" s="426" t="s">
        <v>5085</v>
      </c>
      <c r="C1238" s="440" t="s">
        <v>4208</v>
      </c>
      <c r="D1238" s="435"/>
      <c r="E1238" s="166"/>
      <c r="F1238" s="233">
        <v>1</v>
      </c>
      <c r="G1238" s="168" t="s">
        <v>4963</v>
      </c>
      <c r="H1238" s="27"/>
      <c r="I1238" s="52">
        <f t="shared" si="144"/>
        <v>2</v>
      </c>
      <c r="J1238" s="96">
        <f t="shared" si="145"/>
        <v>0</v>
      </c>
      <c r="K1238" s="97">
        <f t="shared" si="141"/>
        <v>0</v>
      </c>
    </row>
    <row r="1239" spans="1:11" s="29" customFormat="1" ht="30" customHeight="1" x14ac:dyDescent="0.25">
      <c r="A1239" s="431" t="s">
        <v>3702</v>
      </c>
      <c r="B1239" s="426" t="s">
        <v>5085</v>
      </c>
      <c r="C1239" s="440" t="s">
        <v>2473</v>
      </c>
      <c r="D1239" s="435"/>
      <c r="E1239" s="166"/>
      <c r="F1239" s="233">
        <v>1</v>
      </c>
      <c r="G1239" s="168" t="s">
        <v>4963</v>
      </c>
      <c r="H1239" s="27"/>
      <c r="I1239" s="52">
        <f t="shared" si="144"/>
        <v>2</v>
      </c>
      <c r="J1239" s="96">
        <f t="shared" si="145"/>
        <v>0</v>
      </c>
      <c r="K1239" s="97">
        <f t="shared" si="141"/>
        <v>0</v>
      </c>
    </row>
    <row r="1240" spans="1:11" s="29" customFormat="1" ht="30" customHeight="1" x14ac:dyDescent="0.25">
      <c r="A1240" s="431" t="s">
        <v>3703</v>
      </c>
      <c r="B1240" s="426" t="s">
        <v>5085</v>
      </c>
      <c r="C1240" s="440" t="s">
        <v>2355</v>
      </c>
      <c r="D1240" s="435"/>
      <c r="E1240" s="166"/>
      <c r="F1240" s="233">
        <v>1</v>
      </c>
      <c r="G1240" s="168" t="s">
        <v>4963</v>
      </c>
      <c r="H1240" s="27"/>
      <c r="I1240" s="52">
        <f t="shared" si="144"/>
        <v>2</v>
      </c>
      <c r="J1240" s="96">
        <f t="shared" si="145"/>
        <v>0</v>
      </c>
      <c r="K1240" s="97">
        <f t="shared" si="141"/>
        <v>0</v>
      </c>
    </row>
    <row r="1241" spans="1:11" s="29" customFormat="1" ht="30" customHeight="1" x14ac:dyDescent="0.25">
      <c r="A1241" s="431" t="s">
        <v>3704</v>
      </c>
      <c r="B1241" s="426" t="s">
        <v>5085</v>
      </c>
      <c r="C1241" s="440" t="s">
        <v>2784</v>
      </c>
      <c r="D1241" s="435"/>
      <c r="E1241" s="166"/>
      <c r="F1241" s="233">
        <v>1</v>
      </c>
      <c r="G1241" s="168" t="s">
        <v>4963</v>
      </c>
      <c r="H1241" s="27"/>
      <c r="I1241" s="52">
        <f t="shared" si="144"/>
        <v>2</v>
      </c>
      <c r="J1241" s="96">
        <f t="shared" si="145"/>
        <v>0</v>
      </c>
      <c r="K1241" s="97">
        <f t="shared" si="141"/>
        <v>0</v>
      </c>
    </row>
    <row r="1242" spans="1:11" s="29" customFormat="1" ht="45" customHeight="1" x14ac:dyDescent="0.25">
      <c r="A1242" s="431" t="s">
        <v>3705</v>
      </c>
      <c r="B1242" s="426" t="s">
        <v>5085</v>
      </c>
      <c r="C1242" s="440" t="s">
        <v>703</v>
      </c>
      <c r="D1242" s="435"/>
      <c r="E1242" s="166"/>
      <c r="F1242" s="233">
        <v>1</v>
      </c>
      <c r="G1242" s="168" t="s">
        <v>4963</v>
      </c>
      <c r="H1242" s="27"/>
      <c r="I1242" s="52">
        <f t="shared" si="144"/>
        <v>2</v>
      </c>
      <c r="J1242" s="96">
        <f t="shared" si="145"/>
        <v>0</v>
      </c>
      <c r="K1242" s="97">
        <f t="shared" si="141"/>
        <v>0</v>
      </c>
    </row>
    <row r="1243" spans="1:11" s="29" customFormat="1" ht="30" customHeight="1" x14ac:dyDescent="0.25">
      <c r="A1243" s="431" t="s">
        <v>3706</v>
      </c>
      <c r="B1243" s="426" t="s">
        <v>5085</v>
      </c>
      <c r="C1243" s="164" t="s">
        <v>704</v>
      </c>
      <c r="D1243" s="142"/>
      <c r="E1243" s="284" t="s">
        <v>4404</v>
      </c>
      <c r="F1243" s="233">
        <v>1</v>
      </c>
      <c r="G1243" s="168" t="s">
        <v>4963</v>
      </c>
      <c r="H1243" s="27"/>
      <c r="I1243" s="52">
        <f t="shared" si="144"/>
        <v>2</v>
      </c>
      <c r="J1243" s="96">
        <f t="shared" si="145"/>
        <v>0</v>
      </c>
      <c r="K1243" s="97">
        <f t="shared" si="141"/>
        <v>0</v>
      </c>
    </row>
    <row r="1244" spans="1:11" s="29" customFormat="1" ht="30" customHeight="1" x14ac:dyDescent="0.25">
      <c r="A1244" s="431" t="s">
        <v>3707</v>
      </c>
      <c r="B1244" s="426" t="s">
        <v>5085</v>
      </c>
      <c r="C1244" s="164" t="s">
        <v>3556</v>
      </c>
      <c r="D1244" s="313"/>
      <c r="E1244" s="166"/>
      <c r="F1244" s="233">
        <v>1</v>
      </c>
      <c r="G1244" s="168" t="s">
        <v>4963</v>
      </c>
      <c r="H1244" s="27"/>
      <c r="I1244" s="52">
        <f t="shared" si="144"/>
        <v>2</v>
      </c>
      <c r="J1244" s="96">
        <f t="shared" si="145"/>
        <v>0</v>
      </c>
      <c r="K1244" s="97">
        <f t="shared" si="141"/>
        <v>0</v>
      </c>
    </row>
    <row r="1245" spans="1:11" s="29" customFormat="1" ht="33.75" customHeight="1" x14ac:dyDescent="0.25">
      <c r="A1245" s="431" t="s">
        <v>3708</v>
      </c>
      <c r="B1245" s="426" t="s">
        <v>5085</v>
      </c>
      <c r="C1245" s="164" t="s">
        <v>2785</v>
      </c>
      <c r="D1245" s="313"/>
      <c r="E1245" s="166"/>
      <c r="F1245" s="233">
        <v>1</v>
      </c>
      <c r="G1245" s="168" t="s">
        <v>4963</v>
      </c>
      <c r="H1245" s="27"/>
      <c r="I1245" s="52">
        <f t="shared" si="144"/>
        <v>2</v>
      </c>
      <c r="J1245" s="96">
        <f t="shared" si="145"/>
        <v>0</v>
      </c>
      <c r="K1245" s="97">
        <f t="shared" si="141"/>
        <v>0</v>
      </c>
    </row>
    <row r="1246" spans="1:11" s="29" customFormat="1" ht="30" customHeight="1" x14ac:dyDescent="0.25">
      <c r="A1246" s="431" t="s">
        <v>3764</v>
      </c>
      <c r="B1246" s="426" t="s">
        <v>5085</v>
      </c>
      <c r="C1246" s="244" t="s">
        <v>2832</v>
      </c>
      <c r="D1246" s="313"/>
      <c r="E1246" s="166"/>
      <c r="F1246" s="233">
        <v>1</v>
      </c>
      <c r="G1246" s="168" t="s">
        <v>4963</v>
      </c>
      <c r="H1246" s="27"/>
      <c r="I1246" s="52">
        <f t="shared" si="144"/>
        <v>2</v>
      </c>
      <c r="J1246" s="96">
        <f t="shared" si="145"/>
        <v>0</v>
      </c>
      <c r="K1246" s="97">
        <f t="shared" si="141"/>
        <v>0</v>
      </c>
    </row>
    <row r="1247" spans="1:11" s="29" customFormat="1" ht="30" customHeight="1" x14ac:dyDescent="0.25">
      <c r="A1247" s="431" t="s">
        <v>3765</v>
      </c>
      <c r="B1247" s="426" t="s">
        <v>5085</v>
      </c>
      <c r="C1247" s="244" t="s">
        <v>3558</v>
      </c>
      <c r="D1247" s="313"/>
      <c r="E1247" s="166"/>
      <c r="F1247" s="233">
        <v>1</v>
      </c>
      <c r="G1247" s="168" t="s">
        <v>4963</v>
      </c>
      <c r="H1247" s="27"/>
      <c r="I1247" s="52">
        <f t="shared" si="144"/>
        <v>2</v>
      </c>
      <c r="J1247" s="96">
        <f t="shared" si="145"/>
        <v>0</v>
      </c>
      <c r="K1247" s="97">
        <f t="shared" si="141"/>
        <v>0</v>
      </c>
    </row>
    <row r="1248" spans="1:11" s="29" customFormat="1" ht="30" customHeight="1" x14ac:dyDescent="0.25">
      <c r="A1248" s="431" t="s">
        <v>3766</v>
      </c>
      <c r="B1248" s="426" t="s">
        <v>5085</v>
      </c>
      <c r="C1248" s="244" t="s">
        <v>3557</v>
      </c>
      <c r="D1248" s="313"/>
      <c r="E1248" s="166"/>
      <c r="F1248" s="233">
        <v>1</v>
      </c>
      <c r="G1248" s="168" t="s">
        <v>4963</v>
      </c>
      <c r="H1248" s="27"/>
      <c r="I1248" s="52">
        <f t="shared" si="144"/>
        <v>2</v>
      </c>
      <c r="J1248" s="96">
        <f t="shared" si="145"/>
        <v>0</v>
      </c>
      <c r="K1248" s="97">
        <f t="shared" si="141"/>
        <v>0</v>
      </c>
    </row>
    <row r="1249" spans="1:11" s="29" customFormat="1" ht="30" customHeight="1" x14ac:dyDescent="0.25">
      <c r="A1249" s="431" t="s">
        <v>3767</v>
      </c>
      <c r="B1249" s="426" t="s">
        <v>5085</v>
      </c>
      <c r="C1249" s="244" t="s">
        <v>2849</v>
      </c>
      <c r="D1249" s="142"/>
      <c r="E1249" s="166"/>
      <c r="F1249" s="233">
        <v>1</v>
      </c>
      <c r="G1249" s="168" t="s">
        <v>4963</v>
      </c>
      <c r="H1249" s="27"/>
      <c r="I1249" s="52">
        <f t="shared" si="144"/>
        <v>2</v>
      </c>
      <c r="J1249" s="96">
        <f t="shared" si="145"/>
        <v>0</v>
      </c>
      <c r="K1249" s="97">
        <f t="shared" si="141"/>
        <v>0</v>
      </c>
    </row>
    <row r="1250" spans="1:11" s="29" customFormat="1" ht="30" customHeight="1" x14ac:dyDescent="0.25">
      <c r="A1250" s="431" t="s">
        <v>3768</v>
      </c>
      <c r="B1250" s="426" t="s">
        <v>5085</v>
      </c>
      <c r="C1250" s="244" t="s">
        <v>2833</v>
      </c>
      <c r="D1250" s="142"/>
      <c r="E1250" s="166"/>
      <c r="F1250" s="233">
        <v>1</v>
      </c>
      <c r="G1250" s="168" t="s">
        <v>4963</v>
      </c>
      <c r="H1250" s="27"/>
      <c r="I1250" s="52">
        <f t="shared" si="144"/>
        <v>2</v>
      </c>
      <c r="J1250" s="96">
        <f t="shared" si="145"/>
        <v>0</v>
      </c>
      <c r="K1250" s="97">
        <f t="shared" si="141"/>
        <v>0</v>
      </c>
    </row>
    <row r="1251" spans="1:11" s="29" customFormat="1" ht="30" customHeight="1" x14ac:dyDescent="0.25">
      <c r="A1251" s="448" t="s">
        <v>3769</v>
      </c>
      <c r="B1251" s="426" t="s">
        <v>5085</v>
      </c>
      <c r="C1251" s="164" t="s">
        <v>3085</v>
      </c>
      <c r="D1251" s="142"/>
      <c r="E1251" s="166"/>
      <c r="F1251" s="233">
        <v>1</v>
      </c>
      <c r="G1251" s="168" t="s">
        <v>4963</v>
      </c>
      <c r="H1251" s="27"/>
      <c r="I1251" s="52">
        <f t="shared" si="144"/>
        <v>2</v>
      </c>
      <c r="J1251" s="96">
        <f t="shared" si="145"/>
        <v>0</v>
      </c>
      <c r="K1251" s="97">
        <f t="shared" si="141"/>
        <v>0</v>
      </c>
    </row>
    <row r="1252" spans="1:11" s="29" customFormat="1" ht="30" customHeight="1" x14ac:dyDescent="0.25">
      <c r="A1252" s="431" t="s">
        <v>3770</v>
      </c>
      <c r="B1252" s="426" t="s">
        <v>5085</v>
      </c>
      <c r="C1252" s="244" t="s">
        <v>3560</v>
      </c>
      <c r="D1252" s="142"/>
      <c r="E1252" s="166"/>
      <c r="F1252" s="233">
        <v>1</v>
      </c>
      <c r="G1252" s="168" t="s">
        <v>4963</v>
      </c>
      <c r="H1252" s="27"/>
      <c r="I1252" s="52">
        <f t="shared" si="144"/>
        <v>2</v>
      </c>
      <c r="J1252" s="96">
        <f t="shared" si="145"/>
        <v>0</v>
      </c>
      <c r="K1252" s="97">
        <f t="shared" si="141"/>
        <v>0</v>
      </c>
    </row>
    <row r="1253" spans="1:11" s="29" customFormat="1" ht="30" customHeight="1" x14ac:dyDescent="0.25">
      <c r="A1253" s="431" t="s">
        <v>3771</v>
      </c>
      <c r="B1253" s="426" t="s">
        <v>5085</v>
      </c>
      <c r="C1253" s="244" t="s">
        <v>3559</v>
      </c>
      <c r="D1253" s="142"/>
      <c r="E1253" s="166"/>
      <c r="F1253" s="233">
        <v>1</v>
      </c>
      <c r="G1253" s="168" t="s">
        <v>4963</v>
      </c>
      <c r="H1253" s="27"/>
      <c r="I1253" s="52">
        <f t="shared" si="144"/>
        <v>2</v>
      </c>
      <c r="J1253" s="96">
        <f t="shared" si="145"/>
        <v>0</v>
      </c>
      <c r="K1253" s="97">
        <f t="shared" si="141"/>
        <v>0</v>
      </c>
    </row>
    <row r="1254" spans="1:11" s="29" customFormat="1" ht="30" customHeight="1" x14ac:dyDescent="0.25">
      <c r="A1254" s="431" t="s">
        <v>3772</v>
      </c>
      <c r="B1254" s="426" t="s">
        <v>5085</v>
      </c>
      <c r="C1254" s="244" t="s">
        <v>3561</v>
      </c>
      <c r="D1254" s="142"/>
      <c r="E1254" s="166"/>
      <c r="F1254" s="233">
        <v>1</v>
      </c>
      <c r="G1254" s="168" t="s">
        <v>4963</v>
      </c>
      <c r="H1254" s="27"/>
      <c r="I1254" s="52">
        <f t="shared" si="144"/>
        <v>2</v>
      </c>
      <c r="J1254" s="96">
        <f t="shared" si="145"/>
        <v>0</v>
      </c>
      <c r="K1254" s="97">
        <f t="shared" si="141"/>
        <v>0</v>
      </c>
    </row>
    <row r="1255" spans="1:11" s="29" customFormat="1" ht="30" customHeight="1" x14ac:dyDescent="0.25">
      <c r="A1255" s="431" t="s">
        <v>3773</v>
      </c>
      <c r="B1255" s="426" t="s">
        <v>5085</v>
      </c>
      <c r="C1255" s="244" t="s">
        <v>3562</v>
      </c>
      <c r="D1255" s="142"/>
      <c r="E1255" s="166"/>
      <c r="F1255" s="233">
        <v>1</v>
      </c>
      <c r="G1255" s="168" t="s">
        <v>4963</v>
      </c>
      <c r="H1255" s="27"/>
      <c r="I1255" s="52">
        <f t="shared" si="144"/>
        <v>2</v>
      </c>
      <c r="J1255" s="96">
        <f t="shared" si="145"/>
        <v>0</v>
      </c>
      <c r="K1255" s="97">
        <f t="shared" si="141"/>
        <v>0</v>
      </c>
    </row>
    <row r="1256" spans="1:11" s="29" customFormat="1" ht="30" customHeight="1" x14ac:dyDescent="0.25">
      <c r="A1256" s="431" t="s">
        <v>3774</v>
      </c>
      <c r="B1256" s="426" t="s">
        <v>5085</v>
      </c>
      <c r="C1256" s="244" t="s">
        <v>3563</v>
      </c>
      <c r="D1256" s="142"/>
      <c r="E1256" s="166"/>
      <c r="F1256" s="233">
        <v>1</v>
      </c>
      <c r="G1256" s="168" t="s">
        <v>4963</v>
      </c>
      <c r="H1256" s="27"/>
      <c r="I1256" s="52">
        <f t="shared" si="144"/>
        <v>2</v>
      </c>
      <c r="J1256" s="96">
        <f t="shared" si="145"/>
        <v>0</v>
      </c>
      <c r="K1256" s="97">
        <f t="shared" si="141"/>
        <v>0</v>
      </c>
    </row>
    <row r="1257" spans="1:11" s="29" customFormat="1" ht="30" customHeight="1" x14ac:dyDescent="0.25">
      <c r="A1257" s="431" t="s">
        <v>3932</v>
      </c>
      <c r="B1257" s="426" t="s">
        <v>5085</v>
      </c>
      <c r="C1257" s="244" t="s">
        <v>3564</v>
      </c>
      <c r="D1257" s="299"/>
      <c r="E1257" s="166"/>
      <c r="F1257" s="233">
        <v>1</v>
      </c>
      <c r="G1257" s="168" t="s">
        <v>4963</v>
      </c>
      <c r="H1257" s="27"/>
      <c r="I1257" s="52">
        <f t="shared" si="144"/>
        <v>2</v>
      </c>
      <c r="J1257" s="96">
        <f t="shared" si="145"/>
        <v>0</v>
      </c>
      <c r="K1257" s="97">
        <f t="shared" si="141"/>
        <v>0</v>
      </c>
    </row>
    <row r="1258" spans="1:11" s="29" customFormat="1" ht="30" customHeight="1" x14ac:dyDescent="0.25">
      <c r="A1258" s="431" t="s">
        <v>3933</v>
      </c>
      <c r="B1258" s="426" t="s">
        <v>5085</v>
      </c>
      <c r="C1258" s="244" t="s">
        <v>3565</v>
      </c>
      <c r="D1258" s="313"/>
      <c r="E1258" s="166"/>
      <c r="F1258" s="233">
        <v>1</v>
      </c>
      <c r="G1258" s="168" t="s">
        <v>4963</v>
      </c>
      <c r="H1258" s="27"/>
      <c r="I1258" s="52">
        <f t="shared" si="144"/>
        <v>2</v>
      </c>
      <c r="J1258" s="96">
        <f t="shared" si="145"/>
        <v>0</v>
      </c>
      <c r="K1258" s="97">
        <f t="shared" si="141"/>
        <v>0</v>
      </c>
    </row>
    <row r="1259" spans="1:11" s="29" customFormat="1" ht="30" customHeight="1" x14ac:dyDescent="0.25">
      <c r="A1259" s="431" t="s">
        <v>3934</v>
      </c>
      <c r="B1259" s="426" t="s">
        <v>5085</v>
      </c>
      <c r="C1259" s="244" t="s">
        <v>3086</v>
      </c>
      <c r="D1259" s="313"/>
      <c r="E1259" s="166"/>
      <c r="F1259" s="233">
        <v>1</v>
      </c>
      <c r="G1259" s="168" t="s">
        <v>4963</v>
      </c>
      <c r="H1259" s="27"/>
      <c r="I1259" s="52">
        <f t="shared" si="144"/>
        <v>2</v>
      </c>
      <c r="J1259" s="96">
        <f t="shared" si="145"/>
        <v>0</v>
      </c>
      <c r="K1259" s="97">
        <f t="shared" si="141"/>
        <v>0</v>
      </c>
    </row>
    <row r="1260" spans="1:11" s="29" customFormat="1" ht="30" customHeight="1" x14ac:dyDescent="0.25">
      <c r="A1260" s="431" t="s">
        <v>3935</v>
      </c>
      <c r="B1260" s="426" t="s">
        <v>5085</v>
      </c>
      <c r="C1260" s="244" t="s">
        <v>2834</v>
      </c>
      <c r="D1260" s="441"/>
      <c r="E1260" s="166"/>
      <c r="F1260" s="233">
        <v>1</v>
      </c>
      <c r="G1260" s="168" t="s">
        <v>4963</v>
      </c>
      <c r="H1260" s="27"/>
      <c r="I1260" s="52">
        <f t="shared" si="144"/>
        <v>2</v>
      </c>
      <c r="J1260" s="96">
        <f t="shared" si="145"/>
        <v>0</v>
      </c>
      <c r="K1260" s="97">
        <f t="shared" si="141"/>
        <v>0</v>
      </c>
    </row>
    <row r="1261" spans="1:11" s="29" customFormat="1" ht="30" customHeight="1" x14ac:dyDescent="0.25">
      <c r="A1261" s="431" t="s">
        <v>3936</v>
      </c>
      <c r="B1261" s="426" t="s">
        <v>5085</v>
      </c>
      <c r="C1261" s="244" t="s">
        <v>3490</v>
      </c>
      <c r="D1261" s="441"/>
      <c r="E1261" s="166"/>
      <c r="F1261" s="233">
        <v>1</v>
      </c>
      <c r="G1261" s="168" t="s">
        <v>4963</v>
      </c>
      <c r="H1261" s="27"/>
      <c r="I1261" s="52">
        <f t="shared" si="144"/>
        <v>2</v>
      </c>
      <c r="J1261" s="96">
        <f t="shared" si="145"/>
        <v>0</v>
      </c>
      <c r="K1261" s="97">
        <f t="shared" si="141"/>
        <v>0</v>
      </c>
    </row>
    <row r="1262" spans="1:11" s="29" customFormat="1" ht="30" customHeight="1" x14ac:dyDescent="0.25">
      <c r="A1262" s="431" t="s">
        <v>3937</v>
      </c>
      <c r="B1262" s="426" t="s">
        <v>5085</v>
      </c>
      <c r="C1262" s="442" t="s">
        <v>705</v>
      </c>
      <c r="D1262" s="142"/>
      <c r="E1262" s="166"/>
      <c r="F1262" s="233">
        <v>1</v>
      </c>
      <c r="G1262" s="168" t="s">
        <v>4963</v>
      </c>
      <c r="H1262" s="27"/>
      <c r="I1262" s="52">
        <f t="shared" si="144"/>
        <v>2</v>
      </c>
      <c r="J1262" s="96">
        <f t="shared" si="145"/>
        <v>0</v>
      </c>
      <c r="K1262" s="97">
        <f t="shared" si="141"/>
        <v>0</v>
      </c>
    </row>
    <row r="1263" spans="1:11" s="29" customFormat="1" ht="45" customHeight="1" x14ac:dyDescent="0.25">
      <c r="A1263" s="431" t="s">
        <v>3938</v>
      </c>
      <c r="B1263" s="426" t="s">
        <v>5085</v>
      </c>
      <c r="C1263" s="442" t="s">
        <v>3491</v>
      </c>
      <c r="D1263" s="314"/>
      <c r="E1263" s="166"/>
      <c r="F1263" s="327">
        <v>1</v>
      </c>
      <c r="G1263" s="168" t="s">
        <v>4963</v>
      </c>
      <c r="H1263" s="27"/>
      <c r="I1263" s="52">
        <f t="shared" si="144"/>
        <v>2</v>
      </c>
      <c r="J1263" s="96">
        <f t="shared" si="145"/>
        <v>0</v>
      </c>
      <c r="K1263" s="97">
        <f t="shared" si="141"/>
        <v>0</v>
      </c>
    </row>
    <row r="1264" spans="1:11" s="29" customFormat="1" ht="25.5" x14ac:dyDescent="0.25">
      <c r="A1264" s="191"/>
      <c r="B1264" s="192"/>
      <c r="C1264" s="235" t="s">
        <v>2354</v>
      </c>
      <c r="D1264" s="188"/>
      <c r="E1264" s="175"/>
      <c r="F1264" s="194"/>
      <c r="G1264" s="331"/>
      <c r="H1264" s="27"/>
      <c r="I1264" s="52"/>
      <c r="J1264" s="96"/>
      <c r="K1264" s="97"/>
    </row>
    <row r="1265" spans="1:11" s="29" customFormat="1" ht="30" customHeight="1" x14ac:dyDescent="0.25">
      <c r="A1265" s="338" t="s">
        <v>3939</v>
      </c>
      <c r="B1265" s="260" t="s">
        <v>5085</v>
      </c>
      <c r="C1265" s="223" t="s">
        <v>1433</v>
      </c>
      <c r="D1265" s="142"/>
      <c r="E1265" s="166" t="s">
        <v>4404</v>
      </c>
      <c r="F1265" s="262">
        <v>1</v>
      </c>
      <c r="G1265" s="168" t="s">
        <v>4963</v>
      </c>
      <c r="H1265" s="27"/>
      <c r="I1265" s="52">
        <f t="shared" ref="I1265:I1282" si="146">IF(NOT(ISBLANK($B1265)),VLOOKUP($B1265,specdata,2,FALSE),"")</f>
        <v>2</v>
      </c>
      <c r="J1265" s="96">
        <f t="shared" ref="J1265:J1282" si="147">VLOOKUP(G1265,AvailabilityData,2,FALSE)</f>
        <v>0</v>
      </c>
      <c r="K1265" s="97">
        <f t="shared" si="141"/>
        <v>0</v>
      </c>
    </row>
    <row r="1266" spans="1:11" s="29" customFormat="1" ht="30" customHeight="1" x14ac:dyDescent="0.25">
      <c r="A1266" s="338" t="s">
        <v>3940</v>
      </c>
      <c r="B1266" s="260" t="s">
        <v>5085</v>
      </c>
      <c r="C1266" s="183" t="s">
        <v>187</v>
      </c>
      <c r="D1266" s="142"/>
      <c r="E1266" s="166" t="s">
        <v>4404</v>
      </c>
      <c r="F1266" s="233">
        <v>1</v>
      </c>
      <c r="G1266" s="168" t="s">
        <v>4963</v>
      </c>
      <c r="H1266" s="27"/>
      <c r="I1266" s="52">
        <f t="shared" si="146"/>
        <v>2</v>
      </c>
      <c r="J1266" s="96">
        <f t="shared" si="147"/>
        <v>0</v>
      </c>
      <c r="K1266" s="97">
        <f t="shared" si="141"/>
        <v>0</v>
      </c>
    </row>
    <row r="1267" spans="1:11" s="29" customFormat="1" ht="30" customHeight="1" x14ac:dyDescent="0.25">
      <c r="A1267" s="338" t="s">
        <v>3941</v>
      </c>
      <c r="B1267" s="260" t="s">
        <v>5085</v>
      </c>
      <c r="C1267" s="183" t="s">
        <v>188</v>
      </c>
      <c r="D1267" s="142"/>
      <c r="E1267" s="166" t="s">
        <v>4405</v>
      </c>
      <c r="F1267" s="233">
        <v>1</v>
      </c>
      <c r="G1267" s="168" t="s">
        <v>4963</v>
      </c>
      <c r="H1267" s="27"/>
      <c r="I1267" s="52">
        <f t="shared" si="146"/>
        <v>2</v>
      </c>
      <c r="J1267" s="96">
        <f t="shared" si="147"/>
        <v>0</v>
      </c>
      <c r="K1267" s="97">
        <f t="shared" si="141"/>
        <v>0</v>
      </c>
    </row>
    <row r="1268" spans="1:11" s="29" customFormat="1" ht="30" customHeight="1" x14ac:dyDescent="0.25">
      <c r="A1268" s="338" t="s">
        <v>3942</v>
      </c>
      <c r="B1268" s="260" t="s">
        <v>5085</v>
      </c>
      <c r="C1268" s="183" t="s">
        <v>189</v>
      </c>
      <c r="D1268" s="142"/>
      <c r="E1268" s="166" t="s">
        <v>4405</v>
      </c>
      <c r="F1268" s="233">
        <v>1</v>
      </c>
      <c r="G1268" s="168" t="s">
        <v>4963</v>
      </c>
      <c r="H1268" s="27"/>
      <c r="I1268" s="52">
        <f t="shared" si="146"/>
        <v>2</v>
      </c>
      <c r="J1268" s="96">
        <f t="shared" si="147"/>
        <v>0</v>
      </c>
      <c r="K1268" s="97">
        <f t="shared" si="141"/>
        <v>0</v>
      </c>
    </row>
    <row r="1269" spans="1:11" s="29" customFormat="1" ht="30" customHeight="1" x14ac:dyDescent="0.25">
      <c r="A1269" s="338" t="s">
        <v>3943</v>
      </c>
      <c r="B1269" s="260" t="s">
        <v>5085</v>
      </c>
      <c r="C1269" s="183" t="s">
        <v>190</v>
      </c>
      <c r="D1269" s="142"/>
      <c r="E1269" s="166" t="s">
        <v>4404</v>
      </c>
      <c r="F1269" s="233">
        <v>1</v>
      </c>
      <c r="G1269" s="168" t="s">
        <v>4963</v>
      </c>
      <c r="H1269" s="27"/>
      <c r="I1269" s="52">
        <f t="shared" si="146"/>
        <v>2</v>
      </c>
      <c r="J1269" s="96">
        <f t="shared" si="147"/>
        <v>0</v>
      </c>
      <c r="K1269" s="97">
        <f t="shared" si="141"/>
        <v>0</v>
      </c>
    </row>
    <row r="1270" spans="1:11" s="29" customFormat="1" ht="30" customHeight="1" x14ac:dyDescent="0.25">
      <c r="A1270" s="338" t="s">
        <v>3944</v>
      </c>
      <c r="B1270" s="260" t="s">
        <v>5085</v>
      </c>
      <c r="C1270" s="183" t="s">
        <v>5043</v>
      </c>
      <c r="D1270" s="142"/>
      <c r="E1270" s="166" t="s">
        <v>4405</v>
      </c>
      <c r="F1270" s="233">
        <v>1</v>
      </c>
      <c r="G1270" s="168" t="s">
        <v>4963</v>
      </c>
      <c r="H1270" s="27"/>
      <c r="I1270" s="52">
        <f t="shared" si="146"/>
        <v>2</v>
      </c>
      <c r="J1270" s="96">
        <f t="shared" si="147"/>
        <v>0</v>
      </c>
      <c r="K1270" s="97">
        <f t="shared" si="141"/>
        <v>0</v>
      </c>
    </row>
    <row r="1271" spans="1:11" s="29" customFormat="1" ht="30" customHeight="1" x14ac:dyDescent="0.25">
      <c r="A1271" s="338" t="s">
        <v>3945</v>
      </c>
      <c r="B1271" s="260" t="s">
        <v>5085</v>
      </c>
      <c r="C1271" s="183" t="s">
        <v>5047</v>
      </c>
      <c r="D1271" s="398"/>
      <c r="E1271" s="166" t="s">
        <v>4405</v>
      </c>
      <c r="F1271" s="233">
        <v>1</v>
      </c>
      <c r="G1271" s="168" t="s">
        <v>4963</v>
      </c>
      <c r="H1271" s="27"/>
      <c r="I1271" s="52">
        <f t="shared" si="146"/>
        <v>2</v>
      </c>
      <c r="J1271" s="96">
        <f t="shared" si="147"/>
        <v>0</v>
      </c>
      <c r="K1271" s="97">
        <f t="shared" si="141"/>
        <v>0</v>
      </c>
    </row>
    <row r="1272" spans="1:11" s="29" customFormat="1" ht="30" customHeight="1" x14ac:dyDescent="0.25">
      <c r="A1272" s="338" t="s">
        <v>3946</v>
      </c>
      <c r="B1272" s="260" t="s">
        <v>5085</v>
      </c>
      <c r="C1272" s="183" t="s">
        <v>191</v>
      </c>
      <c r="D1272" s="299"/>
      <c r="E1272" s="166"/>
      <c r="F1272" s="233">
        <v>1</v>
      </c>
      <c r="G1272" s="168" t="s">
        <v>4963</v>
      </c>
      <c r="H1272" s="27"/>
      <c r="I1272" s="52">
        <f t="shared" si="146"/>
        <v>2</v>
      </c>
      <c r="J1272" s="96">
        <f t="shared" si="147"/>
        <v>0</v>
      </c>
      <c r="K1272" s="97">
        <f t="shared" si="141"/>
        <v>0</v>
      </c>
    </row>
    <row r="1273" spans="1:11" s="29" customFormat="1" ht="30" customHeight="1" x14ac:dyDescent="0.25">
      <c r="A1273" s="338" t="s">
        <v>3947</v>
      </c>
      <c r="B1273" s="260" t="s">
        <v>5085</v>
      </c>
      <c r="C1273" s="297" t="s">
        <v>3087</v>
      </c>
      <c r="D1273" s="299"/>
      <c r="E1273" s="166" t="s">
        <v>4405</v>
      </c>
      <c r="F1273" s="233">
        <v>1</v>
      </c>
      <c r="G1273" s="168" t="s">
        <v>4963</v>
      </c>
      <c r="H1273" s="27"/>
      <c r="I1273" s="52">
        <f t="shared" si="146"/>
        <v>2</v>
      </c>
      <c r="J1273" s="96">
        <f t="shared" si="147"/>
        <v>0</v>
      </c>
      <c r="K1273" s="97">
        <f t="shared" si="141"/>
        <v>0</v>
      </c>
    </row>
    <row r="1274" spans="1:11" s="29" customFormat="1" ht="30" customHeight="1" x14ac:dyDescent="0.25">
      <c r="A1274" s="338" t="s">
        <v>3948</v>
      </c>
      <c r="B1274" s="260" t="s">
        <v>5085</v>
      </c>
      <c r="C1274" s="297" t="s">
        <v>693</v>
      </c>
      <c r="D1274" s="299"/>
      <c r="E1274" s="166" t="s">
        <v>4405</v>
      </c>
      <c r="F1274" s="233">
        <v>1</v>
      </c>
      <c r="G1274" s="168" t="s">
        <v>4963</v>
      </c>
      <c r="H1274" s="27"/>
      <c r="I1274" s="52">
        <f t="shared" si="146"/>
        <v>2</v>
      </c>
      <c r="J1274" s="96">
        <f t="shared" si="147"/>
        <v>0</v>
      </c>
      <c r="K1274" s="97">
        <f t="shared" si="141"/>
        <v>0</v>
      </c>
    </row>
    <row r="1275" spans="1:11" s="29" customFormat="1" ht="30" customHeight="1" x14ac:dyDescent="0.25">
      <c r="A1275" s="338" t="s">
        <v>3949</v>
      </c>
      <c r="B1275" s="260" t="s">
        <v>5085</v>
      </c>
      <c r="C1275" s="297" t="s">
        <v>694</v>
      </c>
      <c r="D1275" s="299"/>
      <c r="E1275" s="166"/>
      <c r="F1275" s="233">
        <v>1</v>
      </c>
      <c r="G1275" s="168" t="s">
        <v>4963</v>
      </c>
      <c r="H1275" s="27"/>
      <c r="I1275" s="52">
        <f t="shared" si="146"/>
        <v>2</v>
      </c>
      <c r="J1275" s="96">
        <f t="shared" si="147"/>
        <v>0</v>
      </c>
      <c r="K1275" s="97">
        <f t="shared" si="141"/>
        <v>0</v>
      </c>
    </row>
    <row r="1276" spans="1:11" s="29" customFormat="1" ht="30" customHeight="1" x14ac:dyDescent="0.25">
      <c r="A1276" s="338" t="s">
        <v>3950</v>
      </c>
      <c r="B1276" s="163" t="s">
        <v>3041</v>
      </c>
      <c r="C1276" s="297" t="s">
        <v>5044</v>
      </c>
      <c r="D1276" s="299"/>
      <c r="E1276" s="166" t="s">
        <v>4405</v>
      </c>
      <c r="F1276" s="233">
        <v>1</v>
      </c>
      <c r="G1276" s="168" t="s">
        <v>4963</v>
      </c>
      <c r="H1276" s="27"/>
      <c r="I1276" s="52">
        <f t="shared" si="146"/>
        <v>1</v>
      </c>
      <c r="J1276" s="96">
        <f t="shared" si="147"/>
        <v>0</v>
      </c>
      <c r="K1276" s="97">
        <f t="shared" si="141"/>
        <v>0</v>
      </c>
    </row>
    <row r="1277" spans="1:11" s="29" customFormat="1" ht="30" customHeight="1" x14ac:dyDescent="0.25">
      <c r="A1277" s="338" t="s">
        <v>3951</v>
      </c>
      <c r="B1277" s="163" t="s">
        <v>5085</v>
      </c>
      <c r="C1277" s="297" t="s">
        <v>695</v>
      </c>
      <c r="D1277" s="299"/>
      <c r="E1277" s="166" t="s">
        <v>4405</v>
      </c>
      <c r="F1277" s="233">
        <v>1</v>
      </c>
      <c r="G1277" s="168" t="s">
        <v>4963</v>
      </c>
      <c r="H1277" s="27"/>
      <c r="I1277" s="52">
        <f t="shared" si="146"/>
        <v>2</v>
      </c>
      <c r="J1277" s="96">
        <f t="shared" si="147"/>
        <v>0</v>
      </c>
      <c r="K1277" s="97">
        <f t="shared" si="141"/>
        <v>0</v>
      </c>
    </row>
    <row r="1278" spans="1:11" s="29" customFormat="1" ht="30" customHeight="1" x14ac:dyDescent="0.25">
      <c r="A1278" s="338" t="s">
        <v>3952</v>
      </c>
      <c r="B1278" s="163" t="s">
        <v>5085</v>
      </c>
      <c r="C1278" s="297" t="s">
        <v>5045</v>
      </c>
      <c r="D1278" s="299"/>
      <c r="E1278" s="166" t="s">
        <v>4405</v>
      </c>
      <c r="F1278" s="233">
        <v>1</v>
      </c>
      <c r="G1278" s="168" t="s">
        <v>4963</v>
      </c>
      <c r="H1278" s="27"/>
      <c r="I1278" s="52">
        <f t="shared" si="146"/>
        <v>2</v>
      </c>
      <c r="J1278" s="96">
        <f t="shared" si="147"/>
        <v>0</v>
      </c>
      <c r="K1278" s="97">
        <f t="shared" si="141"/>
        <v>0</v>
      </c>
    </row>
    <row r="1279" spans="1:11" s="29" customFormat="1" ht="30" customHeight="1" x14ac:dyDescent="0.25">
      <c r="A1279" s="338" t="s">
        <v>3953</v>
      </c>
      <c r="B1279" s="163" t="s">
        <v>5085</v>
      </c>
      <c r="C1279" s="297" t="s">
        <v>5046</v>
      </c>
      <c r="D1279" s="142"/>
      <c r="E1279" s="166" t="s">
        <v>4405</v>
      </c>
      <c r="F1279" s="233">
        <v>1</v>
      </c>
      <c r="G1279" s="168" t="s">
        <v>4963</v>
      </c>
      <c r="H1279" s="27"/>
      <c r="I1279" s="52">
        <f t="shared" si="146"/>
        <v>2</v>
      </c>
      <c r="J1279" s="96">
        <f t="shared" si="147"/>
        <v>0</v>
      </c>
      <c r="K1279" s="97">
        <f t="shared" si="141"/>
        <v>0</v>
      </c>
    </row>
    <row r="1280" spans="1:11" s="29" customFormat="1" ht="30" customHeight="1" x14ac:dyDescent="0.25">
      <c r="A1280" s="338" t="s">
        <v>3954</v>
      </c>
      <c r="B1280" s="163" t="s">
        <v>5085</v>
      </c>
      <c r="C1280" s="297" t="s">
        <v>696</v>
      </c>
      <c r="D1280" s="313"/>
      <c r="E1280" s="166" t="s">
        <v>4405</v>
      </c>
      <c r="F1280" s="233">
        <v>1</v>
      </c>
      <c r="G1280" s="168" t="s">
        <v>4963</v>
      </c>
      <c r="H1280" s="27"/>
      <c r="I1280" s="52">
        <f t="shared" si="146"/>
        <v>2</v>
      </c>
      <c r="J1280" s="96">
        <f t="shared" si="147"/>
        <v>0</v>
      </c>
      <c r="K1280" s="97">
        <f t="shared" si="141"/>
        <v>0</v>
      </c>
    </row>
    <row r="1281" spans="1:11" s="29" customFormat="1" ht="30" customHeight="1" x14ac:dyDescent="0.25">
      <c r="A1281" s="338" t="s">
        <v>3955</v>
      </c>
      <c r="B1281" s="163" t="s">
        <v>3041</v>
      </c>
      <c r="C1281" s="169" t="s">
        <v>2658</v>
      </c>
      <c r="D1281" s="142"/>
      <c r="E1281" s="166" t="s">
        <v>4405</v>
      </c>
      <c r="F1281" s="233">
        <v>1</v>
      </c>
      <c r="G1281" s="168" t="s">
        <v>4963</v>
      </c>
      <c r="H1281" s="27"/>
      <c r="I1281" s="52">
        <f t="shared" si="146"/>
        <v>1</v>
      </c>
      <c r="J1281" s="96">
        <f t="shared" si="147"/>
        <v>0</v>
      </c>
      <c r="K1281" s="97">
        <f t="shared" si="141"/>
        <v>0</v>
      </c>
    </row>
    <row r="1282" spans="1:11" s="29" customFormat="1" ht="30" customHeight="1" x14ac:dyDescent="0.25">
      <c r="A1282" s="338" t="s">
        <v>3956</v>
      </c>
      <c r="B1282" s="308" t="s">
        <v>5085</v>
      </c>
      <c r="C1282" s="244" t="s">
        <v>697</v>
      </c>
      <c r="D1282" s="395"/>
      <c r="E1282" s="326" t="s">
        <v>4405</v>
      </c>
      <c r="F1282" s="327">
        <v>1</v>
      </c>
      <c r="G1282" s="168" t="s">
        <v>4963</v>
      </c>
      <c r="H1282" s="27"/>
      <c r="I1282" s="52">
        <f t="shared" si="146"/>
        <v>2</v>
      </c>
      <c r="J1282" s="96">
        <f t="shared" si="147"/>
        <v>0</v>
      </c>
      <c r="K1282" s="97">
        <f t="shared" si="141"/>
        <v>0</v>
      </c>
    </row>
    <row r="1283" spans="1:11" s="29" customFormat="1" ht="25.5" x14ac:dyDescent="0.25">
      <c r="A1283" s="191"/>
      <c r="B1283" s="192"/>
      <c r="C1283" s="235" t="s">
        <v>706</v>
      </c>
      <c r="D1283" s="188"/>
      <c r="E1283" s="328"/>
      <c r="F1283" s="194"/>
      <c r="G1283" s="331"/>
      <c r="H1283" s="27"/>
      <c r="I1283" s="52"/>
      <c r="J1283" s="96"/>
      <c r="K1283" s="97"/>
    </row>
    <row r="1284" spans="1:11" s="29" customFormat="1" ht="30" customHeight="1" x14ac:dyDescent="0.25">
      <c r="A1284" s="338" t="s">
        <v>3957</v>
      </c>
      <c r="B1284" s="260" t="s">
        <v>5085</v>
      </c>
      <c r="C1284" s="295" t="s">
        <v>707</v>
      </c>
      <c r="D1284" s="299"/>
      <c r="E1284" s="261" t="s">
        <v>4404</v>
      </c>
      <c r="F1284" s="262">
        <v>1</v>
      </c>
      <c r="G1284" s="168" t="s">
        <v>4963</v>
      </c>
      <c r="H1284" s="27"/>
      <c r="I1284" s="52">
        <f t="shared" ref="I1284:I1294" si="148">IF(NOT(ISBLANK($B1284)),VLOOKUP($B1284,specdata,2,FALSE),"")</f>
        <v>2</v>
      </c>
      <c r="J1284" s="96">
        <f t="shared" ref="J1284:J1294" si="149">VLOOKUP(G1284,AvailabilityData,2,FALSE)</f>
        <v>0</v>
      </c>
      <c r="K1284" s="97">
        <f t="shared" si="141"/>
        <v>0</v>
      </c>
    </row>
    <row r="1285" spans="1:11" s="29" customFormat="1" ht="30" customHeight="1" x14ac:dyDescent="0.25">
      <c r="A1285" s="338" t="s">
        <v>3958</v>
      </c>
      <c r="B1285" s="260" t="s">
        <v>5085</v>
      </c>
      <c r="C1285" s="297" t="s">
        <v>708</v>
      </c>
      <c r="D1285" s="299"/>
      <c r="E1285" s="166" t="s">
        <v>4404</v>
      </c>
      <c r="F1285" s="233">
        <v>1</v>
      </c>
      <c r="G1285" s="168" t="s">
        <v>4963</v>
      </c>
      <c r="H1285" s="27"/>
      <c r="I1285" s="52">
        <f t="shared" si="148"/>
        <v>2</v>
      </c>
      <c r="J1285" s="96">
        <f t="shared" si="149"/>
        <v>0</v>
      </c>
      <c r="K1285" s="97">
        <f t="shared" si="141"/>
        <v>0</v>
      </c>
    </row>
    <row r="1286" spans="1:11" s="29" customFormat="1" ht="30" customHeight="1" x14ac:dyDescent="0.25">
      <c r="A1286" s="338" t="s">
        <v>3959</v>
      </c>
      <c r="B1286" s="260" t="s">
        <v>5085</v>
      </c>
      <c r="C1286" s="297" t="s">
        <v>562</v>
      </c>
      <c r="D1286" s="299"/>
      <c r="E1286" s="166" t="s">
        <v>4404</v>
      </c>
      <c r="F1286" s="233">
        <v>1</v>
      </c>
      <c r="G1286" s="168" t="s">
        <v>4963</v>
      </c>
      <c r="H1286" s="27"/>
      <c r="I1286" s="52">
        <f t="shared" si="148"/>
        <v>2</v>
      </c>
      <c r="J1286" s="96">
        <f t="shared" si="149"/>
        <v>0</v>
      </c>
      <c r="K1286" s="97">
        <f t="shared" ref="K1286:K1349" si="150">I1286*J1286</f>
        <v>0</v>
      </c>
    </row>
    <row r="1287" spans="1:11" s="29" customFormat="1" ht="30" customHeight="1" x14ac:dyDescent="0.25">
      <c r="A1287" s="338" t="s">
        <v>3960</v>
      </c>
      <c r="B1287" s="260" t="s">
        <v>5085</v>
      </c>
      <c r="C1287" s="297" t="s">
        <v>709</v>
      </c>
      <c r="D1287" s="299"/>
      <c r="E1287" s="166" t="s">
        <v>4404</v>
      </c>
      <c r="F1287" s="233">
        <v>1</v>
      </c>
      <c r="G1287" s="168" t="s">
        <v>4963</v>
      </c>
      <c r="H1287" s="27"/>
      <c r="I1287" s="52">
        <f t="shared" si="148"/>
        <v>2</v>
      </c>
      <c r="J1287" s="96">
        <f t="shared" si="149"/>
        <v>0</v>
      </c>
      <c r="K1287" s="97">
        <f t="shared" si="150"/>
        <v>0</v>
      </c>
    </row>
    <row r="1288" spans="1:11" s="29" customFormat="1" ht="30" customHeight="1" x14ac:dyDescent="0.25">
      <c r="A1288" s="338" t="s">
        <v>3961</v>
      </c>
      <c r="B1288" s="260" t="s">
        <v>5085</v>
      </c>
      <c r="C1288" s="297" t="s">
        <v>710</v>
      </c>
      <c r="D1288" s="299"/>
      <c r="E1288" s="166" t="s">
        <v>4404</v>
      </c>
      <c r="F1288" s="233">
        <v>1</v>
      </c>
      <c r="G1288" s="168" t="s">
        <v>4963</v>
      </c>
      <c r="H1288" s="27"/>
      <c r="I1288" s="52">
        <f t="shared" si="148"/>
        <v>2</v>
      </c>
      <c r="J1288" s="96">
        <f t="shared" si="149"/>
        <v>0</v>
      </c>
      <c r="K1288" s="97">
        <f t="shared" si="150"/>
        <v>0</v>
      </c>
    </row>
    <row r="1289" spans="1:11" s="29" customFormat="1" ht="30" customHeight="1" x14ac:dyDescent="0.25">
      <c r="A1289" s="338" t="s">
        <v>3962</v>
      </c>
      <c r="B1289" s="260" t="s">
        <v>5085</v>
      </c>
      <c r="C1289" s="297" t="s">
        <v>471</v>
      </c>
      <c r="D1289" s="299"/>
      <c r="E1289" s="166" t="s">
        <v>4404</v>
      </c>
      <c r="F1289" s="233">
        <v>1</v>
      </c>
      <c r="G1289" s="168" t="s">
        <v>4963</v>
      </c>
      <c r="H1289" s="27"/>
      <c r="I1289" s="52">
        <f t="shared" si="148"/>
        <v>2</v>
      </c>
      <c r="J1289" s="96">
        <f t="shared" si="149"/>
        <v>0</v>
      </c>
      <c r="K1289" s="97">
        <f t="shared" si="150"/>
        <v>0</v>
      </c>
    </row>
    <row r="1290" spans="1:11" s="29" customFormat="1" ht="30" customHeight="1" x14ac:dyDescent="0.25">
      <c r="A1290" s="338" t="s">
        <v>3963</v>
      </c>
      <c r="B1290" s="260" t="s">
        <v>5085</v>
      </c>
      <c r="C1290" s="297" t="s">
        <v>711</v>
      </c>
      <c r="D1290" s="299"/>
      <c r="E1290" s="166" t="s">
        <v>4405</v>
      </c>
      <c r="F1290" s="233">
        <v>1</v>
      </c>
      <c r="G1290" s="168" t="s">
        <v>4963</v>
      </c>
      <c r="H1290" s="27"/>
      <c r="I1290" s="52">
        <f t="shared" si="148"/>
        <v>2</v>
      </c>
      <c r="J1290" s="96">
        <f t="shared" si="149"/>
        <v>0</v>
      </c>
      <c r="K1290" s="97">
        <f t="shared" si="150"/>
        <v>0</v>
      </c>
    </row>
    <row r="1291" spans="1:11" s="29" customFormat="1" ht="30" customHeight="1" x14ac:dyDescent="0.25">
      <c r="A1291" s="338" t="s">
        <v>3964</v>
      </c>
      <c r="B1291" s="163" t="s">
        <v>3041</v>
      </c>
      <c r="C1291" s="297" t="s">
        <v>712</v>
      </c>
      <c r="D1291" s="325"/>
      <c r="E1291" s="166" t="s">
        <v>4405</v>
      </c>
      <c r="F1291" s="233">
        <v>1</v>
      </c>
      <c r="G1291" s="168" t="s">
        <v>4963</v>
      </c>
      <c r="H1291" s="27"/>
      <c r="I1291" s="52">
        <f t="shared" si="148"/>
        <v>1</v>
      </c>
      <c r="J1291" s="96">
        <f t="shared" si="149"/>
        <v>0</v>
      </c>
      <c r="K1291" s="97">
        <f t="shared" si="150"/>
        <v>0</v>
      </c>
    </row>
    <row r="1292" spans="1:11" s="29" customFormat="1" ht="30" customHeight="1" x14ac:dyDescent="0.25">
      <c r="A1292" s="338" t="s">
        <v>3965</v>
      </c>
      <c r="B1292" s="260" t="s">
        <v>3041</v>
      </c>
      <c r="C1292" s="297" t="s">
        <v>3492</v>
      </c>
      <c r="D1292" s="325"/>
      <c r="E1292" s="166" t="s">
        <v>4405</v>
      </c>
      <c r="F1292" s="233">
        <v>1</v>
      </c>
      <c r="G1292" s="168" t="s">
        <v>4963</v>
      </c>
      <c r="H1292" s="27"/>
      <c r="I1292" s="52">
        <f t="shared" si="148"/>
        <v>1</v>
      </c>
      <c r="J1292" s="96">
        <f t="shared" si="149"/>
        <v>0</v>
      </c>
      <c r="K1292" s="97">
        <f t="shared" si="150"/>
        <v>0</v>
      </c>
    </row>
    <row r="1293" spans="1:11" s="29" customFormat="1" ht="30" customHeight="1" x14ac:dyDescent="0.25">
      <c r="A1293" s="338" t="s">
        <v>3966</v>
      </c>
      <c r="B1293" s="260" t="s">
        <v>3041</v>
      </c>
      <c r="C1293" s="297" t="s">
        <v>3496</v>
      </c>
      <c r="D1293" s="299"/>
      <c r="E1293" s="166" t="s">
        <v>4405</v>
      </c>
      <c r="F1293" s="233">
        <v>1</v>
      </c>
      <c r="G1293" s="168" t="s">
        <v>4963</v>
      </c>
      <c r="H1293" s="27"/>
      <c r="I1293" s="52">
        <f t="shared" si="148"/>
        <v>1</v>
      </c>
      <c r="J1293" s="96">
        <f t="shared" si="149"/>
        <v>0</v>
      </c>
      <c r="K1293" s="97">
        <f t="shared" si="150"/>
        <v>0</v>
      </c>
    </row>
    <row r="1294" spans="1:11" s="29" customFormat="1" ht="30" customHeight="1" x14ac:dyDescent="0.25">
      <c r="A1294" s="338" t="s">
        <v>3967</v>
      </c>
      <c r="B1294" s="374" t="s">
        <v>3041</v>
      </c>
      <c r="C1294" s="411" t="s">
        <v>3497</v>
      </c>
      <c r="D1294" s="299"/>
      <c r="E1294" s="166"/>
      <c r="F1294" s="327">
        <v>1</v>
      </c>
      <c r="G1294" s="168" t="s">
        <v>4963</v>
      </c>
      <c r="H1294" s="27"/>
      <c r="I1294" s="52">
        <f t="shared" si="148"/>
        <v>1</v>
      </c>
      <c r="J1294" s="96">
        <f t="shared" si="149"/>
        <v>0</v>
      </c>
      <c r="K1294" s="97">
        <f t="shared" si="150"/>
        <v>0</v>
      </c>
    </row>
    <row r="1295" spans="1:11" s="29" customFormat="1" ht="25.5" x14ac:dyDescent="0.25">
      <c r="A1295" s="191"/>
      <c r="B1295" s="192"/>
      <c r="C1295" s="235" t="s">
        <v>714</v>
      </c>
      <c r="D1295" s="188"/>
      <c r="E1295" s="175"/>
      <c r="F1295" s="194"/>
      <c r="G1295" s="331"/>
      <c r="H1295" s="27"/>
      <c r="I1295" s="52"/>
      <c r="J1295" s="96"/>
      <c r="K1295" s="97"/>
    </row>
    <row r="1296" spans="1:11" s="29" customFormat="1" ht="30" customHeight="1" x14ac:dyDescent="0.25">
      <c r="A1296" s="212" t="s">
        <v>3968</v>
      </c>
      <c r="B1296" s="426" t="s">
        <v>5085</v>
      </c>
      <c r="C1296" s="295" t="s">
        <v>715</v>
      </c>
      <c r="D1296" s="299"/>
      <c r="E1296" s="284" t="s">
        <v>4404</v>
      </c>
      <c r="F1296" s="262">
        <v>1</v>
      </c>
      <c r="G1296" s="168" t="s">
        <v>4963</v>
      </c>
      <c r="H1296" s="27"/>
      <c r="I1296" s="52">
        <f t="shared" ref="I1296:I1327" si="151">IF(NOT(ISBLANK($B1296)),VLOOKUP($B1296,specdata,2,FALSE),"")</f>
        <v>2</v>
      </c>
      <c r="J1296" s="96">
        <f t="shared" ref="J1296:J1327" si="152">VLOOKUP(G1296,AvailabilityData,2,FALSE)</f>
        <v>0</v>
      </c>
      <c r="K1296" s="97">
        <f t="shared" si="150"/>
        <v>0</v>
      </c>
    </row>
    <row r="1297" spans="1:11" s="29" customFormat="1" ht="45" customHeight="1" x14ac:dyDescent="0.25">
      <c r="A1297" s="212" t="s">
        <v>3969</v>
      </c>
      <c r="B1297" s="425" t="s">
        <v>3041</v>
      </c>
      <c r="C1297" s="297" t="s">
        <v>716</v>
      </c>
      <c r="D1297" s="299"/>
      <c r="E1297" s="166"/>
      <c r="F1297" s="233">
        <v>1</v>
      </c>
      <c r="G1297" s="168" t="s">
        <v>4963</v>
      </c>
      <c r="H1297" s="27"/>
      <c r="I1297" s="52">
        <f t="shared" si="151"/>
        <v>1</v>
      </c>
      <c r="J1297" s="96">
        <f t="shared" si="152"/>
        <v>0</v>
      </c>
      <c r="K1297" s="97">
        <f t="shared" si="150"/>
        <v>0</v>
      </c>
    </row>
    <row r="1298" spans="1:11" s="29" customFormat="1" ht="30" customHeight="1" x14ac:dyDescent="0.25">
      <c r="A1298" s="212" t="s">
        <v>4502</v>
      </c>
      <c r="B1298" s="425" t="s">
        <v>3041</v>
      </c>
      <c r="C1298" s="297" t="s">
        <v>2787</v>
      </c>
      <c r="D1298" s="299"/>
      <c r="E1298" s="166"/>
      <c r="F1298" s="233">
        <v>1</v>
      </c>
      <c r="G1298" s="168" t="s">
        <v>4963</v>
      </c>
      <c r="H1298" s="27"/>
      <c r="I1298" s="52">
        <f t="shared" si="151"/>
        <v>1</v>
      </c>
      <c r="J1298" s="96">
        <f t="shared" si="152"/>
        <v>0</v>
      </c>
      <c r="K1298" s="97">
        <f t="shared" si="150"/>
        <v>0</v>
      </c>
    </row>
    <row r="1299" spans="1:11" s="29" customFormat="1" ht="30" customHeight="1" x14ac:dyDescent="0.25">
      <c r="A1299" s="212" t="s">
        <v>4503</v>
      </c>
      <c r="B1299" s="425" t="s">
        <v>5085</v>
      </c>
      <c r="C1299" s="297" t="s">
        <v>717</v>
      </c>
      <c r="D1299" s="299"/>
      <c r="E1299" s="166"/>
      <c r="F1299" s="233">
        <v>1</v>
      </c>
      <c r="G1299" s="168" t="s">
        <v>4963</v>
      </c>
      <c r="H1299" s="27"/>
      <c r="I1299" s="52">
        <f t="shared" si="151"/>
        <v>2</v>
      </c>
      <c r="J1299" s="96">
        <f t="shared" si="152"/>
        <v>0</v>
      </c>
      <c r="K1299" s="97">
        <f t="shared" si="150"/>
        <v>0</v>
      </c>
    </row>
    <row r="1300" spans="1:11" s="29" customFormat="1" ht="45" customHeight="1" x14ac:dyDescent="0.25">
      <c r="A1300" s="212" t="s">
        <v>4504</v>
      </c>
      <c r="B1300" s="425" t="s">
        <v>5085</v>
      </c>
      <c r="C1300" s="164" t="s">
        <v>4024</v>
      </c>
      <c r="D1300" s="299"/>
      <c r="E1300" s="166"/>
      <c r="F1300" s="233">
        <v>1</v>
      </c>
      <c r="G1300" s="168" t="s">
        <v>4963</v>
      </c>
      <c r="H1300" s="27"/>
      <c r="I1300" s="52">
        <f t="shared" si="151"/>
        <v>2</v>
      </c>
      <c r="J1300" s="96">
        <f t="shared" si="152"/>
        <v>0</v>
      </c>
      <c r="K1300" s="97">
        <f t="shared" si="150"/>
        <v>0</v>
      </c>
    </row>
    <row r="1301" spans="1:11" s="29" customFormat="1" ht="58.5" customHeight="1" x14ac:dyDescent="0.25">
      <c r="A1301" s="212" t="s">
        <v>4505</v>
      </c>
      <c r="B1301" s="425" t="s">
        <v>5085</v>
      </c>
      <c r="C1301" s="164" t="s">
        <v>3525</v>
      </c>
      <c r="D1301" s="299"/>
      <c r="E1301" s="166"/>
      <c r="F1301" s="233">
        <v>1</v>
      </c>
      <c r="G1301" s="168" t="s">
        <v>4963</v>
      </c>
      <c r="H1301" s="27"/>
      <c r="I1301" s="52">
        <f t="shared" si="151"/>
        <v>2</v>
      </c>
      <c r="J1301" s="96">
        <f t="shared" si="152"/>
        <v>0</v>
      </c>
      <c r="K1301" s="97">
        <f t="shared" si="150"/>
        <v>0</v>
      </c>
    </row>
    <row r="1302" spans="1:11" s="29" customFormat="1" ht="30" customHeight="1" x14ac:dyDescent="0.25">
      <c r="A1302" s="212" t="s">
        <v>4506</v>
      </c>
      <c r="B1302" s="425" t="s">
        <v>5085</v>
      </c>
      <c r="C1302" s="310" t="s">
        <v>2353</v>
      </c>
      <c r="D1302" s="299"/>
      <c r="E1302" s="166"/>
      <c r="F1302" s="233">
        <v>1</v>
      </c>
      <c r="G1302" s="168" t="s">
        <v>4963</v>
      </c>
      <c r="H1302" s="27"/>
      <c r="I1302" s="52">
        <f t="shared" si="151"/>
        <v>2</v>
      </c>
      <c r="J1302" s="96">
        <f t="shared" si="152"/>
        <v>0</v>
      </c>
      <c r="K1302" s="97">
        <f t="shared" si="150"/>
        <v>0</v>
      </c>
    </row>
    <row r="1303" spans="1:11" s="29" customFormat="1" ht="30" customHeight="1" x14ac:dyDescent="0.25">
      <c r="A1303" s="212" t="s">
        <v>4507</v>
      </c>
      <c r="B1303" s="425" t="s">
        <v>5085</v>
      </c>
      <c r="C1303" s="310" t="s">
        <v>718</v>
      </c>
      <c r="D1303" s="299"/>
      <c r="E1303" s="166" t="s">
        <v>4404</v>
      </c>
      <c r="F1303" s="233">
        <v>1</v>
      </c>
      <c r="G1303" s="168" t="s">
        <v>4963</v>
      </c>
      <c r="H1303" s="27"/>
      <c r="I1303" s="52">
        <f t="shared" si="151"/>
        <v>2</v>
      </c>
      <c r="J1303" s="96">
        <f t="shared" si="152"/>
        <v>0</v>
      </c>
      <c r="K1303" s="97">
        <f t="shared" si="150"/>
        <v>0</v>
      </c>
    </row>
    <row r="1304" spans="1:11" s="29" customFormat="1" ht="30" customHeight="1" x14ac:dyDescent="0.25">
      <c r="A1304" s="212" t="s">
        <v>4508</v>
      </c>
      <c r="B1304" s="425" t="s">
        <v>5085</v>
      </c>
      <c r="C1304" s="310" t="s">
        <v>4203</v>
      </c>
      <c r="D1304" s="299"/>
      <c r="E1304" s="166" t="s">
        <v>4405</v>
      </c>
      <c r="F1304" s="233">
        <v>1</v>
      </c>
      <c r="G1304" s="168" t="s">
        <v>4963</v>
      </c>
      <c r="H1304" s="27"/>
      <c r="I1304" s="52">
        <f t="shared" si="151"/>
        <v>2</v>
      </c>
      <c r="J1304" s="96">
        <f t="shared" si="152"/>
        <v>0</v>
      </c>
      <c r="K1304" s="97">
        <f t="shared" si="150"/>
        <v>0</v>
      </c>
    </row>
    <row r="1305" spans="1:11" s="29" customFormat="1" ht="30" customHeight="1" x14ac:dyDescent="0.25">
      <c r="A1305" s="212" t="s">
        <v>4509</v>
      </c>
      <c r="B1305" s="163" t="s">
        <v>3041</v>
      </c>
      <c r="C1305" s="310" t="s">
        <v>4204</v>
      </c>
      <c r="D1305" s="299"/>
      <c r="E1305" s="166" t="s">
        <v>4405</v>
      </c>
      <c r="F1305" s="233">
        <v>1</v>
      </c>
      <c r="G1305" s="168" t="s">
        <v>4963</v>
      </c>
      <c r="H1305" s="27"/>
      <c r="I1305" s="52">
        <f t="shared" si="151"/>
        <v>1</v>
      </c>
      <c r="J1305" s="96">
        <f t="shared" si="152"/>
        <v>0</v>
      </c>
      <c r="K1305" s="97">
        <f t="shared" si="150"/>
        <v>0</v>
      </c>
    </row>
    <row r="1306" spans="1:11" s="29" customFormat="1" ht="30" customHeight="1" x14ac:dyDescent="0.25">
      <c r="A1306" s="212" t="s">
        <v>4510</v>
      </c>
      <c r="B1306" s="163" t="s">
        <v>3041</v>
      </c>
      <c r="C1306" s="310" t="s">
        <v>4205</v>
      </c>
      <c r="D1306" s="299"/>
      <c r="E1306" s="166" t="s">
        <v>4405</v>
      </c>
      <c r="F1306" s="233">
        <v>1</v>
      </c>
      <c r="G1306" s="168" t="s">
        <v>4963</v>
      </c>
      <c r="H1306" s="27"/>
      <c r="I1306" s="52">
        <f t="shared" si="151"/>
        <v>1</v>
      </c>
      <c r="J1306" s="96">
        <f t="shared" si="152"/>
        <v>0</v>
      </c>
      <c r="K1306" s="97">
        <f t="shared" si="150"/>
        <v>0</v>
      </c>
    </row>
    <row r="1307" spans="1:11" s="29" customFormat="1" ht="30" customHeight="1" x14ac:dyDescent="0.25">
      <c r="A1307" s="212" t="s">
        <v>4511</v>
      </c>
      <c r="B1307" s="163" t="s">
        <v>5085</v>
      </c>
      <c r="C1307" s="310" t="s">
        <v>4206</v>
      </c>
      <c r="D1307" s="299"/>
      <c r="E1307" s="166" t="s">
        <v>4405</v>
      </c>
      <c r="F1307" s="233">
        <v>1</v>
      </c>
      <c r="G1307" s="168" t="s">
        <v>4963</v>
      </c>
      <c r="H1307" s="27"/>
      <c r="I1307" s="52">
        <f t="shared" si="151"/>
        <v>2</v>
      </c>
      <c r="J1307" s="96">
        <f t="shared" si="152"/>
        <v>0</v>
      </c>
      <c r="K1307" s="97">
        <f t="shared" si="150"/>
        <v>0</v>
      </c>
    </row>
    <row r="1308" spans="1:11" s="29" customFormat="1" ht="30" customHeight="1" x14ac:dyDescent="0.25">
      <c r="A1308" s="212" t="s">
        <v>4512</v>
      </c>
      <c r="B1308" s="163" t="s">
        <v>5085</v>
      </c>
      <c r="C1308" s="310" t="s">
        <v>719</v>
      </c>
      <c r="D1308" s="299"/>
      <c r="E1308" s="166" t="s">
        <v>4405</v>
      </c>
      <c r="F1308" s="233">
        <v>1</v>
      </c>
      <c r="G1308" s="168" t="s">
        <v>4963</v>
      </c>
      <c r="H1308" s="27"/>
      <c r="I1308" s="52">
        <f t="shared" si="151"/>
        <v>2</v>
      </c>
      <c r="J1308" s="96">
        <f t="shared" si="152"/>
        <v>0</v>
      </c>
      <c r="K1308" s="97">
        <f t="shared" si="150"/>
        <v>0</v>
      </c>
    </row>
    <row r="1309" spans="1:11" s="29" customFormat="1" ht="30" customHeight="1" x14ac:dyDescent="0.25">
      <c r="A1309" s="212" t="s">
        <v>4513</v>
      </c>
      <c r="B1309" s="163" t="s">
        <v>5085</v>
      </c>
      <c r="C1309" s="310" t="s">
        <v>2786</v>
      </c>
      <c r="D1309" s="299"/>
      <c r="E1309" s="166" t="s">
        <v>4404</v>
      </c>
      <c r="F1309" s="233">
        <v>1</v>
      </c>
      <c r="G1309" s="168" t="s">
        <v>4963</v>
      </c>
      <c r="H1309" s="27"/>
      <c r="I1309" s="52">
        <f t="shared" si="151"/>
        <v>2</v>
      </c>
      <c r="J1309" s="96">
        <f t="shared" si="152"/>
        <v>0</v>
      </c>
      <c r="K1309" s="97">
        <f t="shared" si="150"/>
        <v>0</v>
      </c>
    </row>
    <row r="1310" spans="1:11" s="29" customFormat="1" ht="30" customHeight="1" x14ac:dyDescent="0.25">
      <c r="A1310" s="212" t="s">
        <v>4514</v>
      </c>
      <c r="B1310" s="163" t="s">
        <v>5085</v>
      </c>
      <c r="C1310" s="310" t="s">
        <v>4372</v>
      </c>
      <c r="D1310" s="299"/>
      <c r="E1310" s="166" t="s">
        <v>4404</v>
      </c>
      <c r="F1310" s="233">
        <v>1</v>
      </c>
      <c r="G1310" s="168" t="s">
        <v>4963</v>
      </c>
      <c r="H1310" s="27"/>
      <c r="I1310" s="52">
        <f t="shared" si="151"/>
        <v>2</v>
      </c>
      <c r="J1310" s="96">
        <f t="shared" si="152"/>
        <v>0</v>
      </c>
      <c r="K1310" s="97">
        <f t="shared" si="150"/>
        <v>0</v>
      </c>
    </row>
    <row r="1311" spans="1:11" s="29" customFormat="1" ht="30" customHeight="1" x14ac:dyDescent="0.25">
      <c r="A1311" s="212" t="s">
        <v>4515</v>
      </c>
      <c r="B1311" s="163" t="s">
        <v>5085</v>
      </c>
      <c r="C1311" s="297" t="s">
        <v>55</v>
      </c>
      <c r="D1311" s="299"/>
      <c r="E1311" s="166" t="s">
        <v>4404</v>
      </c>
      <c r="F1311" s="233">
        <v>1</v>
      </c>
      <c r="G1311" s="168" t="s">
        <v>4963</v>
      </c>
      <c r="H1311" s="27"/>
      <c r="I1311" s="52">
        <f t="shared" si="151"/>
        <v>2</v>
      </c>
      <c r="J1311" s="96">
        <f t="shared" si="152"/>
        <v>0</v>
      </c>
      <c r="K1311" s="97">
        <f t="shared" si="150"/>
        <v>0</v>
      </c>
    </row>
    <row r="1312" spans="1:11" s="29" customFormat="1" ht="30" customHeight="1" x14ac:dyDescent="0.25">
      <c r="A1312" s="212" t="s">
        <v>4516</v>
      </c>
      <c r="B1312" s="163" t="s">
        <v>5085</v>
      </c>
      <c r="C1312" s="297" t="s">
        <v>9</v>
      </c>
      <c r="D1312" s="299"/>
      <c r="E1312" s="166" t="s">
        <v>4404</v>
      </c>
      <c r="F1312" s="233">
        <v>1</v>
      </c>
      <c r="G1312" s="168" t="s">
        <v>4963</v>
      </c>
      <c r="H1312" s="27"/>
      <c r="I1312" s="52">
        <f t="shared" si="151"/>
        <v>2</v>
      </c>
      <c r="J1312" s="96">
        <f t="shared" si="152"/>
        <v>0</v>
      </c>
      <c r="K1312" s="97">
        <f t="shared" si="150"/>
        <v>0</v>
      </c>
    </row>
    <row r="1313" spans="1:11" s="29" customFormat="1" ht="30" customHeight="1" x14ac:dyDescent="0.25">
      <c r="A1313" s="212" t="s">
        <v>4517</v>
      </c>
      <c r="B1313" s="163" t="s">
        <v>5085</v>
      </c>
      <c r="C1313" s="297" t="s">
        <v>4371</v>
      </c>
      <c r="D1313" s="299"/>
      <c r="E1313" s="166" t="s">
        <v>4404</v>
      </c>
      <c r="F1313" s="233">
        <v>1</v>
      </c>
      <c r="G1313" s="168" t="s">
        <v>4963</v>
      </c>
      <c r="H1313" s="27"/>
      <c r="I1313" s="52">
        <f t="shared" si="151"/>
        <v>2</v>
      </c>
      <c r="J1313" s="96">
        <f t="shared" si="152"/>
        <v>0</v>
      </c>
      <c r="K1313" s="97">
        <f t="shared" si="150"/>
        <v>0</v>
      </c>
    </row>
    <row r="1314" spans="1:11" s="29" customFormat="1" ht="45" customHeight="1" x14ac:dyDescent="0.25">
      <c r="A1314" s="212" t="s">
        <v>4518</v>
      </c>
      <c r="B1314" s="163" t="s">
        <v>5085</v>
      </c>
      <c r="C1314" s="310" t="s">
        <v>3493</v>
      </c>
      <c r="D1314" s="142"/>
      <c r="E1314" s="166" t="s">
        <v>4404</v>
      </c>
      <c r="F1314" s="233">
        <v>1</v>
      </c>
      <c r="G1314" s="168" t="s">
        <v>4963</v>
      </c>
      <c r="H1314" s="27"/>
      <c r="I1314" s="52">
        <f t="shared" si="151"/>
        <v>2</v>
      </c>
      <c r="J1314" s="96">
        <f t="shared" si="152"/>
        <v>0</v>
      </c>
      <c r="K1314" s="97">
        <f t="shared" si="150"/>
        <v>0</v>
      </c>
    </row>
    <row r="1315" spans="1:11" s="29" customFormat="1" ht="30" customHeight="1" x14ac:dyDescent="0.25">
      <c r="A1315" s="212" t="s">
        <v>4519</v>
      </c>
      <c r="B1315" s="163" t="s">
        <v>5085</v>
      </c>
      <c r="C1315" s="310" t="s">
        <v>720</v>
      </c>
      <c r="D1315" s="142"/>
      <c r="E1315" s="166" t="s">
        <v>4404</v>
      </c>
      <c r="F1315" s="233">
        <v>1</v>
      </c>
      <c r="G1315" s="168" t="s">
        <v>4963</v>
      </c>
      <c r="H1315" s="27"/>
      <c r="I1315" s="52">
        <f t="shared" si="151"/>
        <v>2</v>
      </c>
      <c r="J1315" s="96">
        <f t="shared" si="152"/>
        <v>0</v>
      </c>
      <c r="K1315" s="97">
        <f t="shared" si="150"/>
        <v>0</v>
      </c>
    </row>
    <row r="1316" spans="1:11" s="29" customFormat="1" ht="30" customHeight="1" x14ac:dyDescent="0.25">
      <c r="A1316" s="212" t="s">
        <v>4520</v>
      </c>
      <c r="B1316" s="163" t="s">
        <v>5085</v>
      </c>
      <c r="C1316" s="169" t="s">
        <v>721</v>
      </c>
      <c r="D1316" s="142"/>
      <c r="E1316" s="166" t="s">
        <v>4404</v>
      </c>
      <c r="F1316" s="233">
        <v>1</v>
      </c>
      <c r="G1316" s="168" t="s">
        <v>4963</v>
      </c>
      <c r="H1316" s="27"/>
      <c r="I1316" s="52">
        <f t="shared" si="151"/>
        <v>2</v>
      </c>
      <c r="J1316" s="96">
        <f t="shared" si="152"/>
        <v>0</v>
      </c>
      <c r="K1316" s="97">
        <f t="shared" si="150"/>
        <v>0</v>
      </c>
    </row>
    <row r="1317" spans="1:11" s="29" customFormat="1" ht="30" customHeight="1" x14ac:dyDescent="0.25">
      <c r="A1317" s="212" t="s">
        <v>4521</v>
      </c>
      <c r="B1317" s="163" t="s">
        <v>5085</v>
      </c>
      <c r="C1317" s="169" t="s">
        <v>722</v>
      </c>
      <c r="D1317" s="142"/>
      <c r="E1317" s="166" t="s">
        <v>4404</v>
      </c>
      <c r="F1317" s="233">
        <v>1</v>
      </c>
      <c r="G1317" s="168" t="s">
        <v>4963</v>
      </c>
      <c r="H1317" s="27"/>
      <c r="I1317" s="52">
        <f t="shared" si="151"/>
        <v>2</v>
      </c>
      <c r="J1317" s="96">
        <f t="shared" si="152"/>
        <v>0</v>
      </c>
      <c r="K1317" s="97">
        <f t="shared" si="150"/>
        <v>0</v>
      </c>
    </row>
    <row r="1318" spans="1:11" s="29" customFormat="1" ht="30" customHeight="1" x14ac:dyDescent="0.25">
      <c r="A1318" s="212" t="s">
        <v>4522</v>
      </c>
      <c r="B1318" s="163" t="s">
        <v>5085</v>
      </c>
      <c r="C1318" s="169" t="s">
        <v>723</v>
      </c>
      <c r="D1318" s="142"/>
      <c r="E1318" s="166" t="s">
        <v>4404</v>
      </c>
      <c r="F1318" s="233">
        <v>1</v>
      </c>
      <c r="G1318" s="168" t="s">
        <v>4963</v>
      </c>
      <c r="H1318" s="27"/>
      <c r="I1318" s="52">
        <f t="shared" si="151"/>
        <v>2</v>
      </c>
      <c r="J1318" s="96">
        <f t="shared" si="152"/>
        <v>0</v>
      </c>
      <c r="K1318" s="97">
        <f t="shared" si="150"/>
        <v>0</v>
      </c>
    </row>
    <row r="1319" spans="1:11" s="29" customFormat="1" ht="30" customHeight="1" x14ac:dyDescent="0.25">
      <c r="A1319" s="212" t="s">
        <v>4523</v>
      </c>
      <c r="B1319" s="163" t="s">
        <v>5085</v>
      </c>
      <c r="C1319" s="169" t="s">
        <v>724</v>
      </c>
      <c r="D1319" s="142"/>
      <c r="E1319" s="166" t="s">
        <v>4404</v>
      </c>
      <c r="F1319" s="233">
        <v>1</v>
      </c>
      <c r="G1319" s="168" t="s">
        <v>4963</v>
      </c>
      <c r="H1319" s="27"/>
      <c r="I1319" s="52">
        <f t="shared" si="151"/>
        <v>2</v>
      </c>
      <c r="J1319" s="96">
        <f t="shared" si="152"/>
        <v>0</v>
      </c>
      <c r="K1319" s="97">
        <f t="shared" si="150"/>
        <v>0</v>
      </c>
    </row>
    <row r="1320" spans="1:11" s="29" customFormat="1" ht="30" customHeight="1" x14ac:dyDescent="0.25">
      <c r="A1320" s="212" t="s">
        <v>4524</v>
      </c>
      <c r="B1320" s="163" t="s">
        <v>5085</v>
      </c>
      <c r="C1320" s="164" t="s">
        <v>1500</v>
      </c>
      <c r="D1320" s="299"/>
      <c r="E1320" s="166" t="s">
        <v>4404</v>
      </c>
      <c r="F1320" s="233">
        <v>1</v>
      </c>
      <c r="G1320" s="168" t="s">
        <v>4963</v>
      </c>
      <c r="H1320" s="27"/>
      <c r="I1320" s="52">
        <f t="shared" si="151"/>
        <v>2</v>
      </c>
      <c r="J1320" s="96">
        <f t="shared" si="152"/>
        <v>0</v>
      </c>
      <c r="K1320" s="97">
        <f t="shared" si="150"/>
        <v>0</v>
      </c>
    </row>
    <row r="1321" spans="1:11" s="29" customFormat="1" ht="30" customHeight="1" x14ac:dyDescent="0.25">
      <c r="A1321" s="212" t="s">
        <v>4525</v>
      </c>
      <c r="B1321" s="163" t="s">
        <v>3041</v>
      </c>
      <c r="C1321" s="164" t="s">
        <v>725</v>
      </c>
      <c r="D1321" s="299"/>
      <c r="E1321" s="166" t="s">
        <v>4405</v>
      </c>
      <c r="F1321" s="233">
        <v>1</v>
      </c>
      <c r="G1321" s="168" t="s">
        <v>4963</v>
      </c>
      <c r="H1321" s="27"/>
      <c r="I1321" s="52">
        <f t="shared" si="151"/>
        <v>1</v>
      </c>
      <c r="J1321" s="96">
        <f t="shared" si="152"/>
        <v>0</v>
      </c>
      <c r="K1321" s="97">
        <f t="shared" si="150"/>
        <v>0</v>
      </c>
    </row>
    <row r="1322" spans="1:11" s="29" customFormat="1" ht="45" customHeight="1" x14ac:dyDescent="0.25">
      <c r="A1322" s="212" t="s">
        <v>4526</v>
      </c>
      <c r="B1322" s="163" t="s">
        <v>5085</v>
      </c>
      <c r="C1322" s="310" t="s">
        <v>2352</v>
      </c>
      <c r="D1322" s="299"/>
      <c r="E1322" s="166" t="s">
        <v>4404</v>
      </c>
      <c r="F1322" s="233">
        <v>1</v>
      </c>
      <c r="G1322" s="168" t="s">
        <v>4963</v>
      </c>
      <c r="H1322" s="27"/>
      <c r="I1322" s="52">
        <f t="shared" si="151"/>
        <v>2</v>
      </c>
      <c r="J1322" s="96">
        <f t="shared" si="152"/>
        <v>0</v>
      </c>
      <c r="K1322" s="97">
        <f t="shared" si="150"/>
        <v>0</v>
      </c>
    </row>
    <row r="1323" spans="1:11" s="29" customFormat="1" ht="30" customHeight="1" x14ac:dyDescent="0.25">
      <c r="A1323" s="212" t="s">
        <v>4527</v>
      </c>
      <c r="B1323" s="163" t="s">
        <v>5085</v>
      </c>
      <c r="C1323" s="310" t="s">
        <v>726</v>
      </c>
      <c r="D1323" s="299"/>
      <c r="E1323" s="166" t="s">
        <v>4404</v>
      </c>
      <c r="F1323" s="233">
        <v>1</v>
      </c>
      <c r="G1323" s="168" t="s">
        <v>4963</v>
      </c>
      <c r="H1323" s="27"/>
      <c r="I1323" s="52">
        <f t="shared" si="151"/>
        <v>2</v>
      </c>
      <c r="J1323" s="96">
        <f t="shared" si="152"/>
        <v>0</v>
      </c>
      <c r="K1323" s="97">
        <f t="shared" si="150"/>
        <v>0</v>
      </c>
    </row>
    <row r="1324" spans="1:11" s="29" customFormat="1" ht="30" customHeight="1" x14ac:dyDescent="0.25">
      <c r="A1324" s="212" t="s">
        <v>4528</v>
      </c>
      <c r="B1324" s="163" t="s">
        <v>5085</v>
      </c>
      <c r="C1324" s="310" t="s">
        <v>727</v>
      </c>
      <c r="D1324" s="299"/>
      <c r="E1324" s="166" t="s">
        <v>4404</v>
      </c>
      <c r="F1324" s="233">
        <v>1</v>
      </c>
      <c r="G1324" s="168" t="s">
        <v>4963</v>
      </c>
      <c r="H1324" s="27"/>
      <c r="I1324" s="52">
        <f t="shared" si="151"/>
        <v>2</v>
      </c>
      <c r="J1324" s="96">
        <f t="shared" si="152"/>
        <v>0</v>
      </c>
      <c r="K1324" s="97">
        <f t="shared" si="150"/>
        <v>0</v>
      </c>
    </row>
    <row r="1325" spans="1:11" s="29" customFormat="1" ht="30" customHeight="1" x14ac:dyDescent="0.25">
      <c r="A1325" s="212" t="s">
        <v>4529</v>
      </c>
      <c r="B1325" s="163" t="s">
        <v>5085</v>
      </c>
      <c r="C1325" s="310" t="s">
        <v>728</v>
      </c>
      <c r="D1325" s="299"/>
      <c r="E1325" s="166" t="s">
        <v>4404</v>
      </c>
      <c r="F1325" s="233">
        <v>1</v>
      </c>
      <c r="G1325" s="168" t="s">
        <v>4963</v>
      </c>
      <c r="H1325" s="27"/>
      <c r="I1325" s="52">
        <f t="shared" si="151"/>
        <v>2</v>
      </c>
      <c r="J1325" s="96">
        <f t="shared" si="152"/>
        <v>0</v>
      </c>
      <c r="K1325" s="97">
        <f t="shared" si="150"/>
        <v>0</v>
      </c>
    </row>
    <row r="1326" spans="1:11" s="29" customFormat="1" ht="30" customHeight="1" x14ac:dyDescent="0.25">
      <c r="A1326" s="212" t="s">
        <v>4530</v>
      </c>
      <c r="B1326" s="163" t="s">
        <v>3041</v>
      </c>
      <c r="C1326" s="164" t="s">
        <v>729</v>
      </c>
      <c r="D1326" s="299"/>
      <c r="E1326" s="166" t="s">
        <v>4405</v>
      </c>
      <c r="F1326" s="233">
        <v>1</v>
      </c>
      <c r="G1326" s="168" t="s">
        <v>4963</v>
      </c>
      <c r="H1326" s="27"/>
      <c r="I1326" s="52">
        <f t="shared" si="151"/>
        <v>1</v>
      </c>
      <c r="J1326" s="96">
        <f t="shared" si="152"/>
        <v>0</v>
      </c>
      <c r="K1326" s="97">
        <f t="shared" si="150"/>
        <v>0</v>
      </c>
    </row>
    <row r="1327" spans="1:11" s="29" customFormat="1" ht="45" customHeight="1" x14ac:dyDescent="0.25">
      <c r="A1327" s="212" t="s">
        <v>4531</v>
      </c>
      <c r="B1327" s="163" t="s">
        <v>3041</v>
      </c>
      <c r="C1327" s="164" t="s">
        <v>4358</v>
      </c>
      <c r="D1327" s="299"/>
      <c r="E1327" s="166" t="s">
        <v>4405</v>
      </c>
      <c r="F1327" s="233">
        <v>1</v>
      </c>
      <c r="G1327" s="168" t="s">
        <v>4963</v>
      </c>
      <c r="H1327" s="27"/>
      <c r="I1327" s="52">
        <f t="shared" si="151"/>
        <v>1</v>
      </c>
      <c r="J1327" s="96">
        <f t="shared" si="152"/>
        <v>0</v>
      </c>
      <c r="K1327" s="97">
        <f t="shared" si="150"/>
        <v>0</v>
      </c>
    </row>
    <row r="1328" spans="1:11" s="29" customFormat="1" ht="30" customHeight="1" x14ac:dyDescent="0.25">
      <c r="A1328" s="212" t="s">
        <v>4532</v>
      </c>
      <c r="B1328" s="163" t="s">
        <v>3041</v>
      </c>
      <c r="C1328" s="164" t="s">
        <v>4357</v>
      </c>
      <c r="D1328" s="299"/>
      <c r="E1328" s="166" t="s">
        <v>4405</v>
      </c>
      <c r="F1328" s="233">
        <v>1</v>
      </c>
      <c r="G1328" s="168" t="s">
        <v>4963</v>
      </c>
      <c r="H1328" s="27"/>
      <c r="I1328" s="52">
        <f t="shared" ref="I1328:I1350" si="153">IF(NOT(ISBLANK($B1328)),VLOOKUP($B1328,specdata,2,FALSE),"")</f>
        <v>1</v>
      </c>
      <c r="J1328" s="96">
        <f t="shared" ref="J1328:J1350" si="154">VLOOKUP(G1328,AvailabilityData,2,FALSE)</f>
        <v>0</v>
      </c>
      <c r="K1328" s="97">
        <f t="shared" si="150"/>
        <v>0</v>
      </c>
    </row>
    <row r="1329" spans="1:11" s="29" customFormat="1" ht="30" customHeight="1" x14ac:dyDescent="0.25">
      <c r="A1329" s="212" t="s">
        <v>4533</v>
      </c>
      <c r="B1329" s="163" t="s">
        <v>5085</v>
      </c>
      <c r="C1329" s="164" t="s">
        <v>730</v>
      </c>
      <c r="D1329" s="142"/>
      <c r="E1329" s="166" t="s">
        <v>4404</v>
      </c>
      <c r="F1329" s="233">
        <v>1</v>
      </c>
      <c r="G1329" s="168" t="s">
        <v>4963</v>
      </c>
      <c r="H1329" s="27"/>
      <c r="I1329" s="52">
        <f t="shared" si="153"/>
        <v>2</v>
      </c>
      <c r="J1329" s="96">
        <f t="shared" si="154"/>
        <v>0</v>
      </c>
      <c r="K1329" s="97">
        <f t="shared" si="150"/>
        <v>0</v>
      </c>
    </row>
    <row r="1330" spans="1:11" s="29" customFormat="1" ht="45" customHeight="1" x14ac:dyDescent="0.25">
      <c r="A1330" s="212" t="s">
        <v>4534</v>
      </c>
      <c r="B1330" s="163" t="s">
        <v>5085</v>
      </c>
      <c r="C1330" s="164" t="s">
        <v>731</v>
      </c>
      <c r="D1330" s="299"/>
      <c r="E1330" s="166" t="s">
        <v>4404</v>
      </c>
      <c r="F1330" s="233">
        <v>1</v>
      </c>
      <c r="G1330" s="168" t="s">
        <v>4963</v>
      </c>
      <c r="H1330" s="27"/>
      <c r="I1330" s="52">
        <f t="shared" si="153"/>
        <v>2</v>
      </c>
      <c r="J1330" s="96">
        <f t="shared" si="154"/>
        <v>0</v>
      </c>
      <c r="K1330" s="97">
        <f t="shared" si="150"/>
        <v>0</v>
      </c>
    </row>
    <row r="1331" spans="1:11" s="29" customFormat="1" ht="45" customHeight="1" x14ac:dyDescent="0.25">
      <c r="A1331" s="212" t="s">
        <v>4535</v>
      </c>
      <c r="B1331" s="163" t="s">
        <v>5085</v>
      </c>
      <c r="C1331" s="310" t="s">
        <v>732</v>
      </c>
      <c r="D1331" s="443"/>
      <c r="E1331" s="166" t="s">
        <v>4405</v>
      </c>
      <c r="F1331" s="233">
        <v>1</v>
      </c>
      <c r="G1331" s="168" t="s">
        <v>4963</v>
      </c>
      <c r="H1331" s="27"/>
      <c r="I1331" s="52">
        <f t="shared" si="153"/>
        <v>2</v>
      </c>
      <c r="J1331" s="96">
        <f t="shared" si="154"/>
        <v>0</v>
      </c>
      <c r="K1331" s="97">
        <f t="shared" si="150"/>
        <v>0</v>
      </c>
    </row>
    <row r="1332" spans="1:11" s="29" customFormat="1" ht="30" customHeight="1" x14ac:dyDescent="0.25">
      <c r="A1332" s="212" t="s">
        <v>4536</v>
      </c>
      <c r="B1332" s="163" t="s">
        <v>5085</v>
      </c>
      <c r="C1332" s="310" t="s">
        <v>3088</v>
      </c>
      <c r="D1332" s="299"/>
      <c r="E1332" s="166"/>
      <c r="F1332" s="233">
        <v>1</v>
      </c>
      <c r="G1332" s="168" t="s">
        <v>4963</v>
      </c>
      <c r="H1332" s="27"/>
      <c r="I1332" s="52">
        <f t="shared" si="153"/>
        <v>2</v>
      </c>
      <c r="J1332" s="96">
        <f t="shared" si="154"/>
        <v>0</v>
      </c>
      <c r="K1332" s="97">
        <f t="shared" si="150"/>
        <v>0</v>
      </c>
    </row>
    <row r="1333" spans="1:11" s="29" customFormat="1" ht="30" customHeight="1" x14ac:dyDescent="0.25">
      <c r="A1333" s="212" t="s">
        <v>4537</v>
      </c>
      <c r="B1333" s="163" t="s">
        <v>5085</v>
      </c>
      <c r="C1333" s="310" t="s">
        <v>2842</v>
      </c>
      <c r="D1333" s="299"/>
      <c r="E1333" s="166"/>
      <c r="F1333" s="233">
        <v>1</v>
      </c>
      <c r="G1333" s="168" t="s">
        <v>4963</v>
      </c>
      <c r="H1333" s="27"/>
      <c r="I1333" s="52">
        <f t="shared" si="153"/>
        <v>2</v>
      </c>
      <c r="J1333" s="96">
        <f t="shared" si="154"/>
        <v>0</v>
      </c>
      <c r="K1333" s="97">
        <f t="shared" si="150"/>
        <v>0</v>
      </c>
    </row>
    <row r="1334" spans="1:11" s="29" customFormat="1" ht="45" customHeight="1" x14ac:dyDescent="0.25">
      <c r="A1334" s="212" t="s">
        <v>4538</v>
      </c>
      <c r="B1334" s="163" t="s">
        <v>5085</v>
      </c>
      <c r="C1334" s="310" t="s">
        <v>3526</v>
      </c>
      <c r="D1334" s="299"/>
      <c r="E1334" s="166"/>
      <c r="F1334" s="233">
        <v>1</v>
      </c>
      <c r="G1334" s="168" t="s">
        <v>4963</v>
      </c>
      <c r="H1334" s="27"/>
      <c r="I1334" s="52">
        <f t="shared" si="153"/>
        <v>2</v>
      </c>
      <c r="J1334" s="96">
        <f t="shared" si="154"/>
        <v>0</v>
      </c>
      <c r="K1334" s="97">
        <f t="shared" si="150"/>
        <v>0</v>
      </c>
    </row>
    <row r="1335" spans="1:11" s="29" customFormat="1" ht="45" customHeight="1" x14ac:dyDescent="0.25">
      <c r="A1335" s="212" t="s">
        <v>4539</v>
      </c>
      <c r="B1335" s="163" t="s">
        <v>5085</v>
      </c>
      <c r="C1335" s="310" t="s">
        <v>3527</v>
      </c>
      <c r="D1335" s="299"/>
      <c r="E1335" s="166"/>
      <c r="F1335" s="233">
        <v>1</v>
      </c>
      <c r="G1335" s="168" t="s">
        <v>4963</v>
      </c>
      <c r="H1335" s="27"/>
      <c r="I1335" s="52">
        <f t="shared" si="153"/>
        <v>2</v>
      </c>
      <c r="J1335" s="96">
        <f t="shared" si="154"/>
        <v>0</v>
      </c>
      <c r="K1335" s="97">
        <f t="shared" si="150"/>
        <v>0</v>
      </c>
    </row>
    <row r="1336" spans="1:11" s="29" customFormat="1" ht="30" customHeight="1" x14ac:dyDescent="0.25">
      <c r="A1336" s="212" t="s">
        <v>4540</v>
      </c>
      <c r="B1336" s="163" t="s">
        <v>5085</v>
      </c>
      <c r="C1336" s="310" t="s">
        <v>2845</v>
      </c>
      <c r="D1336" s="299"/>
      <c r="E1336" s="166"/>
      <c r="F1336" s="233">
        <v>1</v>
      </c>
      <c r="G1336" s="168" t="s">
        <v>4963</v>
      </c>
      <c r="H1336" s="27"/>
      <c r="I1336" s="52">
        <f t="shared" si="153"/>
        <v>2</v>
      </c>
      <c r="J1336" s="96">
        <f t="shared" si="154"/>
        <v>0</v>
      </c>
      <c r="K1336" s="97">
        <f t="shared" si="150"/>
        <v>0</v>
      </c>
    </row>
    <row r="1337" spans="1:11" s="29" customFormat="1" ht="43.5" customHeight="1" x14ac:dyDescent="0.25">
      <c r="A1337" s="212" t="s">
        <v>4541</v>
      </c>
      <c r="B1337" s="163" t="s">
        <v>5085</v>
      </c>
      <c r="C1337" s="310" t="s">
        <v>3494</v>
      </c>
      <c r="D1337" s="299"/>
      <c r="E1337" s="166"/>
      <c r="F1337" s="233">
        <v>1</v>
      </c>
      <c r="G1337" s="168" t="s">
        <v>4963</v>
      </c>
      <c r="H1337" s="27"/>
      <c r="I1337" s="52">
        <f t="shared" si="153"/>
        <v>2</v>
      </c>
      <c r="J1337" s="96">
        <f t="shared" si="154"/>
        <v>0</v>
      </c>
      <c r="K1337" s="97">
        <f t="shared" si="150"/>
        <v>0</v>
      </c>
    </row>
    <row r="1338" spans="1:11" s="29" customFormat="1" ht="30" customHeight="1" x14ac:dyDescent="0.25">
      <c r="A1338" s="212" t="s">
        <v>4542</v>
      </c>
      <c r="B1338" s="426" t="s">
        <v>3041</v>
      </c>
      <c r="C1338" s="310" t="s">
        <v>3495</v>
      </c>
      <c r="D1338" s="299"/>
      <c r="E1338" s="166"/>
      <c r="F1338" s="233">
        <v>1</v>
      </c>
      <c r="G1338" s="168" t="s">
        <v>4963</v>
      </c>
      <c r="H1338" s="27"/>
      <c r="I1338" s="52">
        <f t="shared" si="153"/>
        <v>1</v>
      </c>
      <c r="J1338" s="96">
        <f t="shared" si="154"/>
        <v>0</v>
      </c>
      <c r="K1338" s="97">
        <f t="shared" si="150"/>
        <v>0</v>
      </c>
    </row>
    <row r="1339" spans="1:11" s="29" customFormat="1" ht="84.95" customHeight="1" x14ac:dyDescent="0.25">
      <c r="A1339" s="212" t="s">
        <v>4543</v>
      </c>
      <c r="B1339" s="426" t="s">
        <v>3041</v>
      </c>
      <c r="C1339" s="310" t="s">
        <v>3498</v>
      </c>
      <c r="D1339" s="299"/>
      <c r="E1339" s="166"/>
      <c r="F1339" s="233">
        <v>1</v>
      </c>
      <c r="G1339" s="168" t="s">
        <v>4963</v>
      </c>
      <c r="H1339" s="27"/>
      <c r="I1339" s="52">
        <f t="shared" si="153"/>
        <v>1</v>
      </c>
      <c r="J1339" s="96">
        <f t="shared" si="154"/>
        <v>0</v>
      </c>
      <c r="K1339" s="97">
        <f t="shared" si="150"/>
        <v>0</v>
      </c>
    </row>
    <row r="1340" spans="1:11" s="29" customFormat="1" ht="30" customHeight="1" x14ac:dyDescent="0.25">
      <c r="A1340" s="212" t="s">
        <v>4544</v>
      </c>
      <c r="B1340" s="425" t="s">
        <v>3041</v>
      </c>
      <c r="C1340" s="310" t="s">
        <v>2351</v>
      </c>
      <c r="D1340" s="299"/>
      <c r="E1340" s="166"/>
      <c r="F1340" s="233">
        <v>1</v>
      </c>
      <c r="G1340" s="168" t="s">
        <v>4963</v>
      </c>
      <c r="H1340" s="27"/>
      <c r="I1340" s="52">
        <f t="shared" si="153"/>
        <v>1</v>
      </c>
      <c r="J1340" s="96">
        <f t="shared" si="154"/>
        <v>0</v>
      </c>
      <c r="K1340" s="97">
        <f t="shared" si="150"/>
        <v>0</v>
      </c>
    </row>
    <row r="1341" spans="1:11" s="29" customFormat="1" ht="45" customHeight="1" x14ac:dyDescent="0.25">
      <c r="A1341" s="212" t="s">
        <v>4545</v>
      </c>
      <c r="B1341" s="426" t="s">
        <v>3041</v>
      </c>
      <c r="C1341" s="310" t="s">
        <v>2788</v>
      </c>
      <c r="D1341" s="299"/>
      <c r="E1341" s="166"/>
      <c r="F1341" s="233">
        <v>1</v>
      </c>
      <c r="G1341" s="168" t="s">
        <v>4963</v>
      </c>
      <c r="H1341" s="27"/>
      <c r="I1341" s="52">
        <f t="shared" si="153"/>
        <v>1</v>
      </c>
      <c r="J1341" s="96">
        <f t="shared" si="154"/>
        <v>0</v>
      </c>
      <c r="K1341" s="97">
        <f t="shared" si="150"/>
        <v>0</v>
      </c>
    </row>
    <row r="1342" spans="1:11" s="29" customFormat="1" ht="45" customHeight="1" x14ac:dyDescent="0.25">
      <c r="A1342" s="212" t="s">
        <v>4546</v>
      </c>
      <c r="B1342" s="426" t="s">
        <v>3041</v>
      </c>
      <c r="C1342" s="310" t="s">
        <v>3499</v>
      </c>
      <c r="D1342" s="299"/>
      <c r="E1342" s="166"/>
      <c r="F1342" s="233">
        <v>1</v>
      </c>
      <c r="G1342" s="168" t="s">
        <v>4963</v>
      </c>
      <c r="H1342" s="27"/>
      <c r="I1342" s="52">
        <f t="shared" si="153"/>
        <v>1</v>
      </c>
      <c r="J1342" s="96">
        <f t="shared" si="154"/>
        <v>0</v>
      </c>
      <c r="K1342" s="97">
        <f t="shared" si="150"/>
        <v>0</v>
      </c>
    </row>
    <row r="1343" spans="1:11" s="29" customFormat="1" ht="60" customHeight="1" x14ac:dyDescent="0.25">
      <c r="A1343" s="212" t="s">
        <v>4547</v>
      </c>
      <c r="B1343" s="425" t="s">
        <v>3041</v>
      </c>
      <c r="C1343" s="310" t="s">
        <v>4025</v>
      </c>
      <c r="D1343" s="299"/>
      <c r="E1343" s="166"/>
      <c r="F1343" s="233">
        <v>1</v>
      </c>
      <c r="G1343" s="168" t="s">
        <v>4963</v>
      </c>
      <c r="H1343" s="27"/>
      <c r="I1343" s="52">
        <f t="shared" si="153"/>
        <v>1</v>
      </c>
      <c r="J1343" s="96">
        <f t="shared" si="154"/>
        <v>0</v>
      </c>
      <c r="K1343" s="97">
        <f t="shared" si="150"/>
        <v>0</v>
      </c>
    </row>
    <row r="1344" spans="1:11" s="29" customFormat="1" ht="30" customHeight="1" x14ac:dyDescent="0.25">
      <c r="A1344" s="212" t="s">
        <v>4548</v>
      </c>
      <c r="B1344" s="425" t="s">
        <v>5085</v>
      </c>
      <c r="C1344" s="310" t="s">
        <v>2350</v>
      </c>
      <c r="D1344" s="299"/>
      <c r="E1344" s="166"/>
      <c r="F1344" s="233">
        <v>1</v>
      </c>
      <c r="G1344" s="168" t="s">
        <v>4963</v>
      </c>
      <c r="H1344" s="27"/>
      <c r="I1344" s="52">
        <f t="shared" si="153"/>
        <v>2</v>
      </c>
      <c r="J1344" s="96">
        <f t="shared" si="154"/>
        <v>0</v>
      </c>
      <c r="K1344" s="97">
        <f t="shared" si="150"/>
        <v>0</v>
      </c>
    </row>
    <row r="1345" spans="1:11" s="29" customFormat="1" ht="30" customHeight="1" x14ac:dyDescent="0.25">
      <c r="A1345" s="212" t="s">
        <v>4549</v>
      </c>
      <c r="B1345" s="425" t="s">
        <v>5085</v>
      </c>
      <c r="C1345" s="310" t="s">
        <v>2789</v>
      </c>
      <c r="D1345" s="299"/>
      <c r="E1345" s="166"/>
      <c r="F1345" s="233">
        <v>1</v>
      </c>
      <c r="G1345" s="168" t="s">
        <v>4963</v>
      </c>
      <c r="H1345" s="27"/>
      <c r="I1345" s="52">
        <f t="shared" si="153"/>
        <v>2</v>
      </c>
      <c r="J1345" s="96">
        <f t="shared" si="154"/>
        <v>0</v>
      </c>
      <c r="K1345" s="97">
        <f t="shared" si="150"/>
        <v>0</v>
      </c>
    </row>
    <row r="1346" spans="1:11" s="29" customFormat="1" ht="30" customHeight="1" x14ac:dyDescent="0.25">
      <c r="A1346" s="212" t="s">
        <v>4550</v>
      </c>
      <c r="B1346" s="425" t="s">
        <v>5085</v>
      </c>
      <c r="C1346" s="310" t="s">
        <v>2349</v>
      </c>
      <c r="D1346" s="299"/>
      <c r="E1346" s="166"/>
      <c r="F1346" s="233">
        <v>1</v>
      </c>
      <c r="G1346" s="168" t="s">
        <v>4963</v>
      </c>
      <c r="H1346" s="27"/>
      <c r="I1346" s="52">
        <f t="shared" si="153"/>
        <v>2</v>
      </c>
      <c r="J1346" s="96">
        <f t="shared" si="154"/>
        <v>0</v>
      </c>
      <c r="K1346" s="97">
        <f t="shared" si="150"/>
        <v>0</v>
      </c>
    </row>
    <row r="1347" spans="1:11" s="29" customFormat="1" ht="30" customHeight="1" x14ac:dyDescent="0.25">
      <c r="A1347" s="212" t="s">
        <v>4551</v>
      </c>
      <c r="B1347" s="425" t="s">
        <v>5085</v>
      </c>
      <c r="C1347" s="310" t="s">
        <v>2851</v>
      </c>
      <c r="D1347" s="299"/>
      <c r="E1347" s="166"/>
      <c r="F1347" s="233">
        <v>1</v>
      </c>
      <c r="G1347" s="168" t="s">
        <v>4963</v>
      </c>
      <c r="H1347" s="27"/>
      <c r="I1347" s="52">
        <f t="shared" si="153"/>
        <v>2</v>
      </c>
      <c r="J1347" s="96">
        <f t="shared" si="154"/>
        <v>0</v>
      </c>
      <c r="K1347" s="97">
        <f t="shared" si="150"/>
        <v>0</v>
      </c>
    </row>
    <row r="1348" spans="1:11" s="29" customFormat="1" ht="30" customHeight="1" x14ac:dyDescent="0.25">
      <c r="A1348" s="212" t="s">
        <v>4552</v>
      </c>
      <c r="B1348" s="425" t="s">
        <v>5085</v>
      </c>
      <c r="C1348" s="310" t="s">
        <v>2348</v>
      </c>
      <c r="D1348" s="325"/>
      <c r="E1348" s="166"/>
      <c r="F1348" s="233">
        <v>1</v>
      </c>
      <c r="G1348" s="168" t="s">
        <v>4963</v>
      </c>
      <c r="H1348" s="27"/>
      <c r="I1348" s="52">
        <f t="shared" si="153"/>
        <v>2</v>
      </c>
      <c r="J1348" s="96">
        <f t="shared" si="154"/>
        <v>0</v>
      </c>
      <c r="K1348" s="97">
        <f t="shared" si="150"/>
        <v>0</v>
      </c>
    </row>
    <row r="1349" spans="1:11" s="29" customFormat="1" ht="45" customHeight="1" x14ac:dyDescent="0.25">
      <c r="A1349" s="212" t="s">
        <v>4553</v>
      </c>
      <c r="B1349" s="425" t="s">
        <v>5085</v>
      </c>
      <c r="C1349" s="310" t="s">
        <v>3500</v>
      </c>
      <c r="D1349" s="142"/>
      <c r="E1349" s="166"/>
      <c r="F1349" s="233">
        <v>1</v>
      </c>
      <c r="G1349" s="168" t="s">
        <v>4963</v>
      </c>
      <c r="H1349" s="27"/>
      <c r="I1349" s="52">
        <f t="shared" si="153"/>
        <v>2</v>
      </c>
      <c r="J1349" s="96">
        <f t="shared" si="154"/>
        <v>0</v>
      </c>
      <c r="K1349" s="97">
        <f t="shared" si="150"/>
        <v>0</v>
      </c>
    </row>
    <row r="1350" spans="1:11" s="29" customFormat="1" ht="45" customHeight="1" x14ac:dyDescent="0.25">
      <c r="A1350" s="212" t="s">
        <v>4554</v>
      </c>
      <c r="B1350" s="425" t="s">
        <v>5085</v>
      </c>
      <c r="C1350" s="324" t="s">
        <v>2790</v>
      </c>
      <c r="D1350" s="314"/>
      <c r="E1350" s="166"/>
      <c r="F1350" s="327">
        <v>1</v>
      </c>
      <c r="G1350" s="168" t="s">
        <v>4963</v>
      </c>
      <c r="H1350" s="27"/>
      <c r="I1350" s="52">
        <f t="shared" si="153"/>
        <v>2</v>
      </c>
      <c r="J1350" s="96">
        <f t="shared" si="154"/>
        <v>0</v>
      </c>
      <c r="K1350" s="97">
        <f t="shared" ref="K1350:K1413" si="155">I1350*J1350</f>
        <v>0</v>
      </c>
    </row>
    <row r="1351" spans="1:11" s="29" customFormat="1" ht="30" customHeight="1" x14ac:dyDescent="0.25">
      <c r="A1351" s="445"/>
      <c r="B1351" s="446"/>
      <c r="C1351" s="187" t="s">
        <v>2716</v>
      </c>
      <c r="D1351" s="188"/>
      <c r="E1351" s="175"/>
      <c r="F1351" s="194"/>
      <c r="G1351" s="194"/>
      <c r="H1351" s="27"/>
      <c r="I1351" s="52"/>
      <c r="J1351" s="96"/>
      <c r="K1351" s="97"/>
    </row>
    <row r="1352" spans="1:11" s="29" customFormat="1" ht="30" customHeight="1" x14ac:dyDescent="0.25">
      <c r="A1352" s="431" t="s">
        <v>4555</v>
      </c>
      <c r="B1352" s="426" t="s">
        <v>3041</v>
      </c>
      <c r="C1352" s="223" t="s">
        <v>2492</v>
      </c>
      <c r="D1352" s="142"/>
      <c r="E1352" s="166" t="s">
        <v>4405</v>
      </c>
      <c r="F1352" s="262">
        <v>1</v>
      </c>
      <c r="G1352" s="168" t="s">
        <v>4963</v>
      </c>
      <c r="H1352" s="27"/>
      <c r="I1352" s="52">
        <f t="shared" ref="I1352:I1358" si="156">IF(NOT(ISBLANK($B1352)),VLOOKUP($B1352,specdata,2,FALSE),"")</f>
        <v>1</v>
      </c>
      <c r="J1352" s="96">
        <f t="shared" ref="J1352:J1358" si="157">VLOOKUP(G1352,AvailabilityData,2,FALSE)</f>
        <v>0</v>
      </c>
      <c r="K1352" s="97">
        <f t="shared" si="155"/>
        <v>0</v>
      </c>
    </row>
    <row r="1353" spans="1:11" s="29" customFormat="1" ht="30" customHeight="1" x14ac:dyDescent="0.25">
      <c r="A1353" s="431" t="s">
        <v>4556</v>
      </c>
      <c r="B1353" s="425" t="s">
        <v>3041</v>
      </c>
      <c r="C1353" s="183" t="s">
        <v>2491</v>
      </c>
      <c r="D1353" s="142"/>
      <c r="E1353" s="166" t="s">
        <v>4405</v>
      </c>
      <c r="F1353" s="233">
        <v>1</v>
      </c>
      <c r="G1353" s="168" t="s">
        <v>4963</v>
      </c>
      <c r="H1353" s="27"/>
      <c r="I1353" s="52">
        <f t="shared" si="156"/>
        <v>1</v>
      </c>
      <c r="J1353" s="96">
        <f t="shared" si="157"/>
        <v>0</v>
      </c>
      <c r="K1353" s="97">
        <f t="shared" si="155"/>
        <v>0</v>
      </c>
    </row>
    <row r="1354" spans="1:11" s="29" customFormat="1" ht="30" customHeight="1" x14ac:dyDescent="0.25">
      <c r="A1354" s="431" t="s">
        <v>4557</v>
      </c>
      <c r="B1354" s="425" t="s">
        <v>3041</v>
      </c>
      <c r="C1354" s="183" t="s">
        <v>2493</v>
      </c>
      <c r="D1354" s="313"/>
      <c r="E1354" s="166"/>
      <c r="F1354" s="233">
        <v>1</v>
      </c>
      <c r="G1354" s="168" t="s">
        <v>4963</v>
      </c>
      <c r="H1354" s="27"/>
      <c r="I1354" s="52">
        <f t="shared" si="156"/>
        <v>1</v>
      </c>
      <c r="J1354" s="96">
        <f t="shared" si="157"/>
        <v>0</v>
      </c>
      <c r="K1354" s="97">
        <f t="shared" si="155"/>
        <v>0</v>
      </c>
    </row>
    <row r="1355" spans="1:11" s="29" customFormat="1" ht="30" customHeight="1" x14ac:dyDescent="0.25">
      <c r="A1355" s="431" t="s">
        <v>4558</v>
      </c>
      <c r="B1355" s="444" t="s">
        <v>3041</v>
      </c>
      <c r="C1355" s="238" t="s">
        <v>1640</v>
      </c>
      <c r="D1355" s="142"/>
      <c r="E1355" s="166" t="s">
        <v>4405</v>
      </c>
      <c r="F1355" s="327">
        <v>1</v>
      </c>
      <c r="G1355" s="168" t="s">
        <v>4963</v>
      </c>
      <c r="H1355" s="27"/>
      <c r="I1355" s="52">
        <f t="shared" si="156"/>
        <v>1</v>
      </c>
      <c r="J1355" s="96">
        <f t="shared" si="157"/>
        <v>0</v>
      </c>
      <c r="K1355" s="97">
        <f t="shared" si="155"/>
        <v>0</v>
      </c>
    </row>
    <row r="1356" spans="1:11" s="29" customFormat="1" ht="30" customHeight="1" x14ac:dyDescent="0.25">
      <c r="A1356" s="431" t="s">
        <v>4559</v>
      </c>
      <c r="B1356" s="425" t="s">
        <v>3041</v>
      </c>
      <c r="C1356" s="447" t="s">
        <v>5000</v>
      </c>
      <c r="D1356" s="142"/>
      <c r="E1356" s="171"/>
      <c r="F1356" s="233">
        <v>1</v>
      </c>
      <c r="G1356" s="168" t="s">
        <v>4963</v>
      </c>
      <c r="H1356" s="27"/>
      <c r="I1356" s="52">
        <f t="shared" si="156"/>
        <v>1</v>
      </c>
      <c r="J1356" s="96">
        <f t="shared" si="157"/>
        <v>0</v>
      </c>
      <c r="K1356" s="97">
        <f t="shared" si="155"/>
        <v>0</v>
      </c>
    </row>
    <row r="1357" spans="1:11" s="29" customFormat="1" ht="60" customHeight="1" x14ac:dyDescent="0.25">
      <c r="A1357" s="431" t="s">
        <v>4560</v>
      </c>
      <c r="B1357" s="425" t="s">
        <v>3041</v>
      </c>
      <c r="C1357" s="169" t="s">
        <v>4061</v>
      </c>
      <c r="D1357" s="142"/>
      <c r="E1357" s="171"/>
      <c r="F1357" s="233">
        <v>1</v>
      </c>
      <c r="G1357" s="168" t="s">
        <v>4963</v>
      </c>
      <c r="H1357" s="27"/>
      <c r="I1357" s="52">
        <f t="shared" si="156"/>
        <v>1</v>
      </c>
      <c r="J1357" s="96">
        <f t="shared" si="157"/>
        <v>0</v>
      </c>
      <c r="K1357" s="97">
        <f t="shared" si="155"/>
        <v>0</v>
      </c>
    </row>
    <row r="1358" spans="1:11" s="29" customFormat="1" ht="30" customHeight="1" x14ac:dyDescent="0.25">
      <c r="A1358" s="431" t="s">
        <v>4561</v>
      </c>
      <c r="B1358" s="425" t="s">
        <v>3041</v>
      </c>
      <c r="C1358" s="169" t="s">
        <v>4062</v>
      </c>
      <c r="D1358" s="142"/>
      <c r="E1358" s="171"/>
      <c r="F1358" s="233">
        <v>1</v>
      </c>
      <c r="G1358" s="168" t="s">
        <v>4963</v>
      </c>
      <c r="H1358" s="27"/>
      <c r="I1358" s="52">
        <f t="shared" si="156"/>
        <v>1</v>
      </c>
      <c r="J1358" s="96">
        <f t="shared" si="157"/>
        <v>0</v>
      </c>
      <c r="K1358" s="97">
        <f t="shared" si="155"/>
        <v>0</v>
      </c>
    </row>
    <row r="1359" spans="1:11" s="29" customFormat="1" ht="30" customHeight="1" x14ac:dyDescent="0.25">
      <c r="A1359" s="191"/>
      <c r="B1359" s="192"/>
      <c r="C1359" s="235" t="s">
        <v>4063</v>
      </c>
      <c r="D1359" s="181"/>
      <c r="E1359" s="175"/>
      <c r="F1359" s="182"/>
      <c r="G1359" s="331"/>
      <c r="H1359" s="27"/>
      <c r="I1359" s="52"/>
      <c r="J1359" s="96"/>
      <c r="K1359" s="97"/>
    </row>
    <row r="1360" spans="1:11" s="29" customFormat="1" ht="30" customHeight="1" x14ac:dyDescent="0.25">
      <c r="A1360" s="448" t="s">
        <v>4562</v>
      </c>
      <c r="B1360" s="425" t="s">
        <v>3041</v>
      </c>
      <c r="C1360" s="434" t="s">
        <v>4064</v>
      </c>
      <c r="D1360" s="435"/>
      <c r="E1360" s="171"/>
      <c r="F1360" s="233">
        <v>1</v>
      </c>
      <c r="G1360" s="168" t="s">
        <v>4963</v>
      </c>
      <c r="H1360" s="27"/>
      <c r="I1360" s="52">
        <f t="shared" ref="I1360:I1367" si="158">IF(NOT(ISBLANK($B1360)),VLOOKUP($B1360,specdata,2,FALSE),"")</f>
        <v>1</v>
      </c>
      <c r="J1360" s="96">
        <f t="shared" ref="J1360:J1367" si="159">VLOOKUP(G1360,AvailabilityData,2,FALSE)</f>
        <v>0</v>
      </c>
      <c r="K1360" s="97">
        <f t="shared" si="155"/>
        <v>0</v>
      </c>
    </row>
    <row r="1361" spans="1:11" s="29" customFormat="1" ht="30" customHeight="1" x14ac:dyDescent="0.25">
      <c r="A1361" s="448" t="s">
        <v>4563</v>
      </c>
      <c r="B1361" s="425" t="s">
        <v>5085</v>
      </c>
      <c r="C1361" s="434" t="s">
        <v>4065</v>
      </c>
      <c r="D1361" s="435"/>
      <c r="E1361" s="171"/>
      <c r="F1361" s="233">
        <v>1</v>
      </c>
      <c r="G1361" s="168" t="s">
        <v>4963</v>
      </c>
      <c r="H1361" s="27"/>
      <c r="I1361" s="52">
        <f t="shared" si="158"/>
        <v>2</v>
      </c>
      <c r="J1361" s="96">
        <f t="shared" si="159"/>
        <v>0</v>
      </c>
      <c r="K1361" s="97">
        <f t="shared" si="155"/>
        <v>0</v>
      </c>
    </row>
    <row r="1362" spans="1:11" s="29" customFormat="1" ht="30" customHeight="1" x14ac:dyDescent="0.25">
      <c r="A1362" s="448" t="s">
        <v>4564</v>
      </c>
      <c r="B1362" s="425" t="s">
        <v>5085</v>
      </c>
      <c r="C1362" s="434" t="s">
        <v>4066</v>
      </c>
      <c r="D1362" s="435"/>
      <c r="E1362" s="171"/>
      <c r="F1362" s="233">
        <v>1</v>
      </c>
      <c r="G1362" s="168" t="s">
        <v>4963</v>
      </c>
      <c r="H1362" s="27"/>
      <c r="I1362" s="52">
        <f t="shared" si="158"/>
        <v>2</v>
      </c>
      <c r="J1362" s="96">
        <f t="shared" si="159"/>
        <v>0</v>
      </c>
      <c r="K1362" s="97">
        <f t="shared" si="155"/>
        <v>0</v>
      </c>
    </row>
    <row r="1363" spans="1:11" s="29" customFormat="1" ht="30" customHeight="1" x14ac:dyDescent="0.25">
      <c r="A1363" s="448" t="s">
        <v>4565</v>
      </c>
      <c r="B1363" s="425" t="s">
        <v>5085</v>
      </c>
      <c r="C1363" s="560" t="s">
        <v>4067</v>
      </c>
      <c r="D1363" s="435"/>
      <c r="E1363" s="171"/>
      <c r="F1363" s="233">
        <v>1</v>
      </c>
      <c r="G1363" s="168" t="s">
        <v>4963</v>
      </c>
      <c r="H1363" s="27"/>
      <c r="I1363" s="52">
        <f t="shared" si="158"/>
        <v>2</v>
      </c>
      <c r="J1363" s="96">
        <f t="shared" si="159"/>
        <v>0</v>
      </c>
      <c r="K1363" s="97">
        <f t="shared" si="155"/>
        <v>0</v>
      </c>
    </row>
    <row r="1364" spans="1:11" s="29" customFormat="1" ht="30" customHeight="1" x14ac:dyDescent="0.25">
      <c r="A1364" s="448" t="s">
        <v>4566</v>
      </c>
      <c r="B1364" s="425" t="s">
        <v>5085</v>
      </c>
      <c r="C1364" s="560" t="s">
        <v>4068</v>
      </c>
      <c r="D1364" s="435"/>
      <c r="E1364" s="171"/>
      <c r="F1364" s="233">
        <v>1</v>
      </c>
      <c r="G1364" s="168" t="s">
        <v>4963</v>
      </c>
      <c r="H1364" s="27"/>
      <c r="I1364" s="52">
        <f t="shared" si="158"/>
        <v>2</v>
      </c>
      <c r="J1364" s="96">
        <f t="shared" si="159"/>
        <v>0</v>
      </c>
      <c r="K1364" s="97">
        <f t="shared" si="155"/>
        <v>0</v>
      </c>
    </row>
    <row r="1365" spans="1:11" s="29" customFormat="1" ht="30" customHeight="1" x14ac:dyDescent="0.25">
      <c r="A1365" s="448" t="s">
        <v>4567</v>
      </c>
      <c r="B1365" s="425" t="s">
        <v>3041</v>
      </c>
      <c r="C1365" s="434" t="s">
        <v>4069</v>
      </c>
      <c r="D1365" s="435"/>
      <c r="E1365" s="171"/>
      <c r="F1365" s="233">
        <v>1</v>
      </c>
      <c r="G1365" s="168" t="s">
        <v>4963</v>
      </c>
      <c r="H1365" s="27"/>
      <c r="I1365" s="52">
        <f t="shared" si="158"/>
        <v>1</v>
      </c>
      <c r="J1365" s="96">
        <f t="shared" si="159"/>
        <v>0</v>
      </c>
      <c r="K1365" s="97">
        <f t="shared" si="155"/>
        <v>0</v>
      </c>
    </row>
    <row r="1366" spans="1:11" s="29" customFormat="1" ht="30" customHeight="1" x14ac:dyDescent="0.25">
      <c r="A1366" s="448" t="s">
        <v>4568</v>
      </c>
      <c r="B1366" s="425" t="s">
        <v>3041</v>
      </c>
      <c r="C1366" s="434" t="s">
        <v>4070</v>
      </c>
      <c r="D1366" s="435"/>
      <c r="E1366" s="171"/>
      <c r="F1366" s="233">
        <v>1</v>
      </c>
      <c r="G1366" s="168" t="s">
        <v>4963</v>
      </c>
      <c r="H1366" s="27"/>
      <c r="I1366" s="52">
        <f t="shared" si="158"/>
        <v>1</v>
      </c>
      <c r="J1366" s="96">
        <f t="shared" si="159"/>
        <v>0</v>
      </c>
      <c r="K1366" s="97">
        <f t="shared" si="155"/>
        <v>0</v>
      </c>
    </row>
    <row r="1367" spans="1:11" s="29" customFormat="1" ht="30" customHeight="1" x14ac:dyDescent="0.25">
      <c r="A1367" s="448" t="s">
        <v>4569</v>
      </c>
      <c r="B1367" s="425" t="s">
        <v>3041</v>
      </c>
      <c r="C1367" s="434" t="s">
        <v>4071</v>
      </c>
      <c r="D1367" s="435"/>
      <c r="E1367" s="171"/>
      <c r="F1367" s="233">
        <v>1</v>
      </c>
      <c r="G1367" s="168" t="s">
        <v>4963</v>
      </c>
      <c r="H1367" s="27"/>
      <c r="I1367" s="52">
        <f t="shared" si="158"/>
        <v>1</v>
      </c>
      <c r="J1367" s="96">
        <f t="shared" si="159"/>
        <v>0</v>
      </c>
      <c r="K1367" s="97">
        <f t="shared" si="155"/>
        <v>0</v>
      </c>
    </row>
    <row r="1368" spans="1:11" s="29" customFormat="1" ht="30" customHeight="1" x14ac:dyDescent="0.25">
      <c r="A1368" s="427"/>
      <c r="B1368" s="428"/>
      <c r="C1368" s="449" t="s">
        <v>4072</v>
      </c>
      <c r="D1368" s="450"/>
      <c r="E1368" s="175"/>
      <c r="F1368" s="182"/>
      <c r="G1368" s="331"/>
      <c r="H1368" s="27"/>
      <c r="I1368" s="52"/>
      <c r="J1368" s="96"/>
      <c r="K1368" s="97"/>
    </row>
    <row r="1369" spans="1:11" s="29" customFormat="1" ht="30" customHeight="1" x14ac:dyDescent="0.25">
      <c r="A1369" s="448" t="s">
        <v>4570</v>
      </c>
      <c r="B1369" s="425" t="s">
        <v>5085</v>
      </c>
      <c r="C1369" s="434" t="s">
        <v>4073</v>
      </c>
      <c r="D1369" s="435"/>
      <c r="E1369" s="171"/>
      <c r="F1369" s="233">
        <v>1</v>
      </c>
      <c r="G1369" s="168" t="s">
        <v>4963</v>
      </c>
      <c r="H1369" s="27"/>
      <c r="I1369" s="52">
        <f t="shared" ref="I1369:I1374" si="160">IF(NOT(ISBLANK($B1369)),VLOOKUP($B1369,specdata,2,FALSE),"")</f>
        <v>2</v>
      </c>
      <c r="J1369" s="96">
        <f t="shared" ref="J1369:J1374" si="161">VLOOKUP(G1369,AvailabilityData,2,FALSE)</f>
        <v>0</v>
      </c>
      <c r="K1369" s="97">
        <f t="shared" si="155"/>
        <v>0</v>
      </c>
    </row>
    <row r="1370" spans="1:11" s="29" customFormat="1" ht="30" customHeight="1" x14ac:dyDescent="0.25">
      <c r="A1370" s="448" t="s">
        <v>4571</v>
      </c>
      <c r="B1370" s="425" t="s">
        <v>5085</v>
      </c>
      <c r="C1370" s="434" t="s">
        <v>4074</v>
      </c>
      <c r="D1370" s="435"/>
      <c r="E1370" s="171"/>
      <c r="F1370" s="233">
        <v>1</v>
      </c>
      <c r="G1370" s="168" t="s">
        <v>4963</v>
      </c>
      <c r="H1370" s="27"/>
      <c r="I1370" s="52">
        <f t="shared" si="160"/>
        <v>2</v>
      </c>
      <c r="J1370" s="96">
        <f t="shared" si="161"/>
        <v>0</v>
      </c>
      <c r="K1370" s="97">
        <f t="shared" si="155"/>
        <v>0</v>
      </c>
    </row>
    <row r="1371" spans="1:11" s="29" customFormat="1" ht="30" customHeight="1" x14ac:dyDescent="0.25">
      <c r="A1371" s="448" t="s">
        <v>4572</v>
      </c>
      <c r="B1371" s="425" t="s">
        <v>5085</v>
      </c>
      <c r="C1371" s="434" t="s">
        <v>4075</v>
      </c>
      <c r="D1371" s="435"/>
      <c r="E1371" s="171"/>
      <c r="F1371" s="233">
        <v>1</v>
      </c>
      <c r="G1371" s="168" t="s">
        <v>4963</v>
      </c>
      <c r="H1371" s="27"/>
      <c r="I1371" s="52">
        <f t="shared" si="160"/>
        <v>2</v>
      </c>
      <c r="J1371" s="96">
        <f t="shared" si="161"/>
        <v>0</v>
      </c>
      <c r="K1371" s="97">
        <f t="shared" si="155"/>
        <v>0</v>
      </c>
    </row>
    <row r="1372" spans="1:11" s="29" customFormat="1" ht="30" customHeight="1" x14ac:dyDescent="0.25">
      <c r="A1372" s="448" t="s">
        <v>4573</v>
      </c>
      <c r="B1372" s="425" t="s">
        <v>5085</v>
      </c>
      <c r="C1372" s="434" t="s">
        <v>4076</v>
      </c>
      <c r="D1372" s="435"/>
      <c r="E1372" s="171"/>
      <c r="F1372" s="233">
        <v>1</v>
      </c>
      <c r="G1372" s="168" t="s">
        <v>4963</v>
      </c>
      <c r="H1372" s="27"/>
      <c r="I1372" s="52">
        <f t="shared" si="160"/>
        <v>2</v>
      </c>
      <c r="J1372" s="96">
        <f t="shared" si="161"/>
        <v>0</v>
      </c>
      <c r="K1372" s="97">
        <f t="shared" si="155"/>
        <v>0</v>
      </c>
    </row>
    <row r="1373" spans="1:11" s="29" customFormat="1" ht="30" customHeight="1" x14ac:dyDescent="0.25">
      <c r="A1373" s="448" t="s">
        <v>4574</v>
      </c>
      <c r="B1373" s="425" t="s">
        <v>5085</v>
      </c>
      <c r="C1373" s="434" t="s">
        <v>4077</v>
      </c>
      <c r="D1373" s="435"/>
      <c r="E1373" s="171"/>
      <c r="F1373" s="233">
        <v>1</v>
      </c>
      <c r="G1373" s="168" t="s">
        <v>4963</v>
      </c>
      <c r="H1373" s="27"/>
      <c r="I1373" s="52">
        <f t="shared" si="160"/>
        <v>2</v>
      </c>
      <c r="J1373" s="96">
        <f t="shared" si="161"/>
        <v>0</v>
      </c>
      <c r="K1373" s="97">
        <f t="shared" si="155"/>
        <v>0</v>
      </c>
    </row>
    <row r="1374" spans="1:11" s="29" customFormat="1" ht="30" customHeight="1" x14ac:dyDescent="0.25">
      <c r="A1374" s="448" t="s">
        <v>4575</v>
      </c>
      <c r="B1374" s="425" t="s">
        <v>5085</v>
      </c>
      <c r="C1374" s="434" t="s">
        <v>4078</v>
      </c>
      <c r="D1374" s="435"/>
      <c r="E1374" s="171"/>
      <c r="F1374" s="233">
        <v>1</v>
      </c>
      <c r="G1374" s="168" t="s">
        <v>4963</v>
      </c>
      <c r="H1374" s="27"/>
      <c r="I1374" s="52">
        <f t="shared" si="160"/>
        <v>2</v>
      </c>
      <c r="J1374" s="96">
        <f t="shared" si="161"/>
        <v>0</v>
      </c>
      <c r="K1374" s="97">
        <f t="shared" si="155"/>
        <v>0</v>
      </c>
    </row>
    <row r="1375" spans="1:11" s="29" customFormat="1" ht="15" customHeight="1" x14ac:dyDescent="0.25">
      <c r="A1375" s="427"/>
      <c r="B1375" s="428"/>
      <c r="C1375" s="449" t="s">
        <v>4079</v>
      </c>
      <c r="D1375" s="430"/>
      <c r="E1375" s="328"/>
      <c r="F1375" s="194"/>
      <c r="G1375" s="331"/>
      <c r="H1375" s="27"/>
      <c r="I1375" s="52"/>
      <c r="J1375" s="96"/>
      <c r="K1375" s="97"/>
    </row>
    <row r="1376" spans="1:11" s="29" customFormat="1" ht="30" customHeight="1" x14ac:dyDescent="0.25">
      <c r="A1376" s="448" t="s">
        <v>4576</v>
      </c>
      <c r="B1376" s="425" t="s">
        <v>5085</v>
      </c>
      <c r="C1376" s="434" t="s">
        <v>4080</v>
      </c>
      <c r="D1376" s="435"/>
      <c r="E1376" s="171"/>
      <c r="F1376" s="233">
        <v>1</v>
      </c>
      <c r="G1376" s="168" t="s">
        <v>4963</v>
      </c>
      <c r="H1376" s="27"/>
      <c r="I1376" s="52">
        <f t="shared" ref="I1376:I1386" si="162">IF(NOT(ISBLANK($B1376)),VLOOKUP($B1376,specdata,2,FALSE),"")</f>
        <v>2</v>
      </c>
      <c r="J1376" s="96">
        <f t="shared" ref="J1376:J1386" si="163">VLOOKUP(G1376,AvailabilityData,2,FALSE)</f>
        <v>0</v>
      </c>
      <c r="K1376" s="97">
        <f t="shared" si="155"/>
        <v>0</v>
      </c>
    </row>
    <row r="1377" spans="1:11" s="29" customFormat="1" ht="30" customHeight="1" x14ac:dyDescent="0.25">
      <c r="A1377" s="448" t="s">
        <v>4577</v>
      </c>
      <c r="B1377" s="425" t="s">
        <v>5085</v>
      </c>
      <c r="C1377" s="434" t="s">
        <v>4081</v>
      </c>
      <c r="D1377" s="435"/>
      <c r="E1377" s="171"/>
      <c r="F1377" s="233">
        <v>1</v>
      </c>
      <c r="G1377" s="168" t="s">
        <v>4963</v>
      </c>
      <c r="H1377" s="27"/>
      <c r="I1377" s="52">
        <f t="shared" si="162"/>
        <v>2</v>
      </c>
      <c r="J1377" s="96">
        <f t="shared" si="163"/>
        <v>0</v>
      </c>
      <c r="K1377" s="97">
        <f t="shared" si="155"/>
        <v>0</v>
      </c>
    </row>
    <row r="1378" spans="1:11" s="29" customFormat="1" ht="30" customHeight="1" x14ac:dyDescent="0.25">
      <c r="A1378" s="448" t="s">
        <v>4578</v>
      </c>
      <c r="B1378" s="425" t="s">
        <v>5085</v>
      </c>
      <c r="C1378" s="434" t="s">
        <v>4082</v>
      </c>
      <c r="D1378" s="435"/>
      <c r="E1378" s="171"/>
      <c r="F1378" s="233">
        <v>1</v>
      </c>
      <c r="G1378" s="168" t="s">
        <v>4963</v>
      </c>
      <c r="H1378" s="27"/>
      <c r="I1378" s="52">
        <f t="shared" si="162"/>
        <v>2</v>
      </c>
      <c r="J1378" s="96">
        <f t="shared" si="163"/>
        <v>0</v>
      </c>
      <c r="K1378" s="97">
        <f t="shared" si="155"/>
        <v>0</v>
      </c>
    </row>
    <row r="1379" spans="1:11" s="29" customFormat="1" ht="30" customHeight="1" x14ac:dyDescent="0.25">
      <c r="A1379" s="448" t="s">
        <v>4579</v>
      </c>
      <c r="B1379" s="425" t="s">
        <v>5085</v>
      </c>
      <c r="C1379" s="434" t="s">
        <v>4083</v>
      </c>
      <c r="D1379" s="435"/>
      <c r="E1379" s="171"/>
      <c r="F1379" s="233">
        <v>1</v>
      </c>
      <c r="G1379" s="168" t="s">
        <v>4963</v>
      </c>
      <c r="H1379" s="27"/>
      <c r="I1379" s="52">
        <f t="shared" si="162"/>
        <v>2</v>
      </c>
      <c r="J1379" s="96">
        <f t="shared" si="163"/>
        <v>0</v>
      </c>
      <c r="K1379" s="97">
        <f t="shared" si="155"/>
        <v>0</v>
      </c>
    </row>
    <row r="1380" spans="1:11" s="29" customFormat="1" ht="30" customHeight="1" x14ac:dyDescent="0.25">
      <c r="A1380" s="448" t="s">
        <v>4580</v>
      </c>
      <c r="B1380" s="425" t="s">
        <v>5085</v>
      </c>
      <c r="C1380" s="434" t="s">
        <v>4084</v>
      </c>
      <c r="D1380" s="435"/>
      <c r="E1380" s="171"/>
      <c r="F1380" s="233">
        <v>1</v>
      </c>
      <c r="G1380" s="168" t="s">
        <v>4963</v>
      </c>
      <c r="H1380" s="27"/>
      <c r="I1380" s="52">
        <f t="shared" si="162"/>
        <v>2</v>
      </c>
      <c r="J1380" s="96">
        <f t="shared" si="163"/>
        <v>0</v>
      </c>
      <c r="K1380" s="97">
        <f t="shared" si="155"/>
        <v>0</v>
      </c>
    </row>
    <row r="1381" spans="1:11" s="29" customFormat="1" ht="30" customHeight="1" x14ac:dyDescent="0.25">
      <c r="A1381" s="448" t="s">
        <v>4581</v>
      </c>
      <c r="B1381" s="425" t="s">
        <v>5085</v>
      </c>
      <c r="C1381" s="434" t="s">
        <v>4085</v>
      </c>
      <c r="D1381" s="435"/>
      <c r="E1381" s="171"/>
      <c r="F1381" s="233">
        <v>1</v>
      </c>
      <c r="G1381" s="168" t="s">
        <v>4963</v>
      </c>
      <c r="H1381" s="27"/>
      <c r="I1381" s="52">
        <f t="shared" si="162"/>
        <v>2</v>
      </c>
      <c r="J1381" s="96">
        <f t="shared" si="163"/>
        <v>0</v>
      </c>
      <c r="K1381" s="97">
        <f t="shared" si="155"/>
        <v>0</v>
      </c>
    </row>
    <row r="1382" spans="1:11" s="29" customFormat="1" ht="30" customHeight="1" x14ac:dyDescent="0.25">
      <c r="A1382" s="448" t="s">
        <v>4582</v>
      </c>
      <c r="B1382" s="425" t="s">
        <v>5085</v>
      </c>
      <c r="C1382" s="434" t="s">
        <v>4086</v>
      </c>
      <c r="D1382" s="435"/>
      <c r="E1382" s="171"/>
      <c r="F1382" s="233">
        <v>1</v>
      </c>
      <c r="G1382" s="168" t="s">
        <v>4963</v>
      </c>
      <c r="H1382" s="27"/>
      <c r="I1382" s="52">
        <f t="shared" si="162"/>
        <v>2</v>
      </c>
      <c r="J1382" s="96">
        <f t="shared" si="163"/>
        <v>0</v>
      </c>
      <c r="K1382" s="97">
        <f t="shared" si="155"/>
        <v>0</v>
      </c>
    </row>
    <row r="1383" spans="1:11" s="29" customFormat="1" ht="30" customHeight="1" x14ac:dyDescent="0.25">
      <c r="A1383" s="448" t="s">
        <v>4583</v>
      </c>
      <c r="B1383" s="425" t="s">
        <v>3041</v>
      </c>
      <c r="C1383" s="434" t="s">
        <v>4087</v>
      </c>
      <c r="D1383" s="435"/>
      <c r="E1383" s="171"/>
      <c r="F1383" s="233">
        <v>1</v>
      </c>
      <c r="G1383" s="168" t="s">
        <v>4963</v>
      </c>
      <c r="H1383" s="27"/>
      <c r="I1383" s="52">
        <f t="shared" si="162"/>
        <v>1</v>
      </c>
      <c r="J1383" s="96">
        <f t="shared" si="163"/>
        <v>0</v>
      </c>
      <c r="K1383" s="97">
        <f t="shared" si="155"/>
        <v>0</v>
      </c>
    </row>
    <row r="1384" spans="1:11" s="29" customFormat="1" ht="30" customHeight="1" x14ac:dyDescent="0.25">
      <c r="A1384" s="448" t="s">
        <v>4584</v>
      </c>
      <c r="B1384" s="425" t="s">
        <v>5085</v>
      </c>
      <c r="C1384" s="434" t="s">
        <v>4088</v>
      </c>
      <c r="D1384" s="435"/>
      <c r="E1384" s="171"/>
      <c r="F1384" s="233">
        <v>1</v>
      </c>
      <c r="G1384" s="168" t="s">
        <v>4963</v>
      </c>
      <c r="H1384" s="27"/>
      <c r="I1384" s="52">
        <f t="shared" si="162"/>
        <v>2</v>
      </c>
      <c r="J1384" s="96">
        <f t="shared" si="163"/>
        <v>0</v>
      </c>
      <c r="K1384" s="97">
        <f t="shared" si="155"/>
        <v>0</v>
      </c>
    </row>
    <row r="1385" spans="1:11" s="29" customFormat="1" ht="30" customHeight="1" x14ac:dyDescent="0.25">
      <c r="A1385" s="448" t="s">
        <v>4585</v>
      </c>
      <c r="B1385" s="425" t="s">
        <v>5085</v>
      </c>
      <c r="C1385" s="434" t="s">
        <v>4089</v>
      </c>
      <c r="D1385" s="435"/>
      <c r="E1385" s="171"/>
      <c r="F1385" s="233">
        <v>1</v>
      </c>
      <c r="G1385" s="168" t="s">
        <v>4963</v>
      </c>
      <c r="H1385" s="27"/>
      <c r="I1385" s="52">
        <f t="shared" si="162"/>
        <v>2</v>
      </c>
      <c r="J1385" s="96">
        <f t="shared" si="163"/>
        <v>0</v>
      </c>
      <c r="K1385" s="97">
        <f t="shared" si="155"/>
        <v>0</v>
      </c>
    </row>
    <row r="1386" spans="1:11" s="29" customFormat="1" ht="30" customHeight="1" x14ac:dyDescent="0.25">
      <c r="A1386" s="448" t="s">
        <v>4586</v>
      </c>
      <c r="B1386" s="425" t="s">
        <v>3041</v>
      </c>
      <c r="C1386" s="434" t="s">
        <v>4090</v>
      </c>
      <c r="D1386" s="435"/>
      <c r="E1386" s="171"/>
      <c r="F1386" s="233">
        <v>1</v>
      </c>
      <c r="G1386" s="168" t="s">
        <v>4963</v>
      </c>
      <c r="H1386" s="27"/>
      <c r="I1386" s="52">
        <f t="shared" si="162"/>
        <v>1</v>
      </c>
      <c r="J1386" s="96">
        <f t="shared" si="163"/>
        <v>0</v>
      </c>
      <c r="K1386" s="97">
        <f t="shared" si="155"/>
        <v>0</v>
      </c>
    </row>
    <row r="1387" spans="1:11" s="29" customFormat="1" ht="30" customHeight="1" x14ac:dyDescent="0.25">
      <c r="A1387" s="427"/>
      <c r="B1387" s="428"/>
      <c r="C1387" s="449" t="s">
        <v>4091</v>
      </c>
      <c r="D1387" s="450"/>
      <c r="E1387" s="175"/>
      <c r="F1387" s="182"/>
      <c r="G1387" s="331"/>
      <c r="H1387" s="27"/>
      <c r="I1387" s="52"/>
      <c r="J1387" s="96"/>
      <c r="K1387" s="97"/>
    </row>
    <row r="1388" spans="1:11" s="29" customFormat="1" ht="30" customHeight="1" x14ac:dyDescent="0.25">
      <c r="A1388" s="448" t="s">
        <v>4587</v>
      </c>
      <c r="B1388" s="425" t="s">
        <v>3041</v>
      </c>
      <c r="C1388" s="434" t="s">
        <v>4092</v>
      </c>
      <c r="D1388" s="435"/>
      <c r="E1388" s="171"/>
      <c r="F1388" s="233">
        <v>1</v>
      </c>
      <c r="G1388" s="168" t="s">
        <v>4963</v>
      </c>
      <c r="H1388" s="27"/>
      <c r="I1388" s="52">
        <f>IF(NOT(ISBLANK($B1388)),VLOOKUP($B1388,specdata,2,FALSE),"")</f>
        <v>1</v>
      </c>
      <c r="J1388" s="96">
        <f>VLOOKUP(G1388,AvailabilityData,2,FALSE)</f>
        <v>0</v>
      </c>
      <c r="K1388" s="97">
        <f t="shared" si="155"/>
        <v>0</v>
      </c>
    </row>
    <row r="1389" spans="1:11" s="29" customFormat="1" ht="30" customHeight="1" x14ac:dyDescent="0.25">
      <c r="A1389" s="448" t="s">
        <v>4588</v>
      </c>
      <c r="B1389" s="425" t="s">
        <v>3041</v>
      </c>
      <c r="C1389" s="434" t="s">
        <v>4093</v>
      </c>
      <c r="D1389" s="435"/>
      <c r="E1389" s="171"/>
      <c r="F1389" s="233">
        <v>1</v>
      </c>
      <c r="G1389" s="168" t="s">
        <v>4963</v>
      </c>
      <c r="H1389" s="27"/>
      <c r="I1389" s="52">
        <f>IF(NOT(ISBLANK($B1389)),VLOOKUP($B1389,specdata,2,FALSE),"")</f>
        <v>1</v>
      </c>
      <c r="J1389" s="96">
        <f>VLOOKUP(G1389,AvailabilityData,2,FALSE)</f>
        <v>0</v>
      </c>
      <c r="K1389" s="97">
        <f t="shared" si="155"/>
        <v>0</v>
      </c>
    </row>
    <row r="1390" spans="1:11" s="29" customFormat="1" ht="30" customHeight="1" x14ac:dyDescent="0.25">
      <c r="A1390" s="448" t="s">
        <v>4589</v>
      </c>
      <c r="B1390" s="425" t="s">
        <v>3041</v>
      </c>
      <c r="C1390" s="434" t="s">
        <v>4094</v>
      </c>
      <c r="D1390" s="435"/>
      <c r="E1390" s="171"/>
      <c r="F1390" s="233">
        <v>1</v>
      </c>
      <c r="G1390" s="168" t="s">
        <v>4963</v>
      </c>
      <c r="H1390" s="27"/>
      <c r="I1390" s="52">
        <f>IF(NOT(ISBLANK($B1390)),VLOOKUP($B1390,specdata,2,FALSE),"")</f>
        <v>1</v>
      </c>
      <c r="J1390" s="96">
        <f>VLOOKUP(G1390,AvailabilityData,2,FALSE)</f>
        <v>0</v>
      </c>
      <c r="K1390" s="97">
        <f t="shared" si="155"/>
        <v>0</v>
      </c>
    </row>
    <row r="1391" spans="1:11" s="29" customFormat="1" ht="30" customHeight="1" x14ac:dyDescent="0.25">
      <c r="A1391" s="448" t="s">
        <v>4590</v>
      </c>
      <c r="B1391" s="425" t="s">
        <v>3041</v>
      </c>
      <c r="C1391" s="434" t="s">
        <v>4095</v>
      </c>
      <c r="D1391" s="435"/>
      <c r="E1391" s="171"/>
      <c r="F1391" s="233">
        <v>1</v>
      </c>
      <c r="G1391" s="168" t="s">
        <v>4963</v>
      </c>
      <c r="H1391" s="27"/>
      <c r="I1391" s="52">
        <f>IF(NOT(ISBLANK($B1391)),VLOOKUP($B1391,specdata,2,FALSE),"")</f>
        <v>1</v>
      </c>
      <c r="J1391" s="96">
        <f>VLOOKUP(G1391,AvailabilityData,2,FALSE)</f>
        <v>0</v>
      </c>
      <c r="K1391" s="97">
        <f t="shared" si="155"/>
        <v>0</v>
      </c>
    </row>
    <row r="1392" spans="1:11" s="29" customFormat="1" ht="30" customHeight="1" x14ac:dyDescent="0.25">
      <c r="A1392" s="427"/>
      <c r="B1392" s="428"/>
      <c r="C1392" s="449" t="s">
        <v>4096</v>
      </c>
      <c r="D1392" s="450"/>
      <c r="E1392" s="175"/>
      <c r="F1392" s="182"/>
      <c r="G1392" s="331"/>
      <c r="H1392" s="27"/>
      <c r="I1392" s="52"/>
      <c r="J1392" s="96"/>
      <c r="K1392" s="97"/>
    </row>
    <row r="1393" spans="1:11" s="29" customFormat="1" ht="30" customHeight="1" x14ac:dyDescent="0.25">
      <c r="A1393" s="448" t="s">
        <v>4591</v>
      </c>
      <c r="B1393" s="425" t="s">
        <v>3041</v>
      </c>
      <c r="C1393" s="434" t="s">
        <v>4097</v>
      </c>
      <c r="D1393" s="435"/>
      <c r="E1393" s="171"/>
      <c r="F1393" s="233">
        <v>1</v>
      </c>
      <c r="G1393" s="168" t="s">
        <v>4963</v>
      </c>
      <c r="H1393" s="27"/>
      <c r="I1393" s="52">
        <f>IF(NOT(ISBLANK($B1393)),VLOOKUP($B1393,specdata,2,FALSE),"")</f>
        <v>1</v>
      </c>
      <c r="J1393" s="96">
        <f>VLOOKUP(G1393,AvailabilityData,2,FALSE)</f>
        <v>0</v>
      </c>
      <c r="K1393" s="97">
        <f t="shared" si="155"/>
        <v>0</v>
      </c>
    </row>
    <row r="1394" spans="1:11" s="29" customFormat="1" ht="30" customHeight="1" x14ac:dyDescent="0.25">
      <c r="A1394" s="448" t="s">
        <v>4592</v>
      </c>
      <c r="B1394" s="425" t="s">
        <v>3041</v>
      </c>
      <c r="C1394" s="434" t="s">
        <v>4098</v>
      </c>
      <c r="D1394" s="435"/>
      <c r="E1394" s="171"/>
      <c r="F1394" s="233">
        <v>1</v>
      </c>
      <c r="G1394" s="168" t="s">
        <v>4963</v>
      </c>
      <c r="H1394" s="27"/>
      <c r="I1394" s="52">
        <f>IF(NOT(ISBLANK($B1394)),VLOOKUP($B1394,specdata,2,FALSE),"")</f>
        <v>1</v>
      </c>
      <c r="J1394" s="96">
        <f>VLOOKUP(G1394,AvailabilityData,2,FALSE)</f>
        <v>0</v>
      </c>
      <c r="K1394" s="97">
        <f t="shared" si="155"/>
        <v>0</v>
      </c>
    </row>
    <row r="1395" spans="1:11" s="29" customFormat="1" ht="30" customHeight="1" x14ac:dyDescent="0.25">
      <c r="A1395" s="448" t="s">
        <v>4593</v>
      </c>
      <c r="B1395" s="425" t="s">
        <v>3041</v>
      </c>
      <c r="C1395" s="434" t="s">
        <v>4099</v>
      </c>
      <c r="D1395" s="435"/>
      <c r="E1395" s="171"/>
      <c r="F1395" s="233">
        <v>1</v>
      </c>
      <c r="G1395" s="168" t="s">
        <v>4963</v>
      </c>
      <c r="H1395" s="27"/>
      <c r="I1395" s="52">
        <f>IF(NOT(ISBLANK($B1395)),VLOOKUP($B1395,specdata,2,FALSE),"")</f>
        <v>1</v>
      </c>
      <c r="J1395" s="96">
        <f>VLOOKUP(G1395,AvailabilityData,2,FALSE)</f>
        <v>0</v>
      </c>
      <c r="K1395" s="97">
        <f t="shared" si="155"/>
        <v>0</v>
      </c>
    </row>
    <row r="1396" spans="1:11" s="29" customFormat="1" ht="30" customHeight="1" x14ac:dyDescent="0.25">
      <c r="A1396" s="448" t="s">
        <v>4594</v>
      </c>
      <c r="B1396" s="425" t="s">
        <v>3041</v>
      </c>
      <c r="C1396" s="434" t="s">
        <v>4100</v>
      </c>
      <c r="D1396" s="435"/>
      <c r="E1396" s="171"/>
      <c r="F1396" s="233">
        <v>1</v>
      </c>
      <c r="G1396" s="168" t="s">
        <v>4963</v>
      </c>
      <c r="H1396" s="27"/>
      <c r="I1396" s="52">
        <f>IF(NOT(ISBLANK($B1396)),VLOOKUP($B1396,specdata,2,FALSE),"")</f>
        <v>1</v>
      </c>
      <c r="J1396" s="96">
        <f>VLOOKUP(G1396,AvailabilityData,2,FALSE)</f>
        <v>0</v>
      </c>
      <c r="K1396" s="97">
        <f t="shared" si="155"/>
        <v>0</v>
      </c>
    </row>
    <row r="1397" spans="1:11" s="29" customFormat="1" ht="30" customHeight="1" x14ac:dyDescent="0.25">
      <c r="A1397" s="427"/>
      <c r="B1397" s="428"/>
      <c r="C1397" s="449" t="s">
        <v>4101</v>
      </c>
      <c r="D1397" s="450"/>
      <c r="E1397" s="175"/>
      <c r="F1397" s="182"/>
      <c r="G1397" s="331"/>
      <c r="H1397" s="27"/>
      <c r="I1397" s="52"/>
      <c r="J1397" s="96"/>
      <c r="K1397" s="97"/>
    </row>
    <row r="1398" spans="1:11" s="29" customFormat="1" ht="30" customHeight="1" x14ac:dyDescent="0.25">
      <c r="A1398" s="448" t="s">
        <v>4595</v>
      </c>
      <c r="B1398" s="425" t="s">
        <v>3041</v>
      </c>
      <c r="C1398" s="434" t="s">
        <v>4102</v>
      </c>
      <c r="D1398" s="435"/>
      <c r="E1398" s="171"/>
      <c r="F1398" s="233">
        <v>1</v>
      </c>
      <c r="G1398" s="168" t="s">
        <v>4963</v>
      </c>
      <c r="H1398" s="27"/>
      <c r="I1398" s="52">
        <f>IF(NOT(ISBLANK($B1398)),VLOOKUP($B1398,specdata,2,FALSE),"")</f>
        <v>1</v>
      </c>
      <c r="J1398" s="96">
        <f>VLOOKUP(G1398,AvailabilityData,2,FALSE)</f>
        <v>0</v>
      </c>
      <c r="K1398" s="97">
        <f t="shared" si="155"/>
        <v>0</v>
      </c>
    </row>
    <row r="1399" spans="1:11" s="29" customFormat="1" ht="30" customHeight="1" x14ac:dyDescent="0.25">
      <c r="A1399" s="448" t="s">
        <v>4596</v>
      </c>
      <c r="B1399" s="425" t="s">
        <v>3041</v>
      </c>
      <c r="C1399" s="434" t="s">
        <v>4103</v>
      </c>
      <c r="D1399" s="435"/>
      <c r="E1399" s="171"/>
      <c r="F1399" s="233">
        <v>1</v>
      </c>
      <c r="G1399" s="168" t="s">
        <v>4963</v>
      </c>
      <c r="H1399" s="27"/>
      <c r="I1399" s="52">
        <f>IF(NOT(ISBLANK($B1399)),VLOOKUP($B1399,specdata,2,FALSE),"")</f>
        <v>1</v>
      </c>
      <c r="J1399" s="96">
        <f>VLOOKUP(G1399,AvailabilityData,2,FALSE)</f>
        <v>0</v>
      </c>
      <c r="K1399" s="97">
        <f t="shared" si="155"/>
        <v>0</v>
      </c>
    </row>
    <row r="1400" spans="1:11" s="29" customFormat="1" ht="30" customHeight="1" x14ac:dyDescent="0.25">
      <c r="A1400" s="448" t="s">
        <v>4597</v>
      </c>
      <c r="B1400" s="425" t="s">
        <v>3041</v>
      </c>
      <c r="C1400" s="434" t="s">
        <v>4104</v>
      </c>
      <c r="D1400" s="435"/>
      <c r="E1400" s="171"/>
      <c r="F1400" s="233">
        <v>1</v>
      </c>
      <c r="G1400" s="168" t="s">
        <v>4963</v>
      </c>
      <c r="H1400" s="27"/>
      <c r="I1400" s="52">
        <f>IF(NOT(ISBLANK($B1400)),VLOOKUP($B1400,specdata,2,FALSE),"")</f>
        <v>1</v>
      </c>
      <c r="J1400" s="96">
        <f>VLOOKUP(G1400,AvailabilityData,2,FALSE)</f>
        <v>0</v>
      </c>
      <c r="K1400" s="97">
        <f t="shared" si="155"/>
        <v>0</v>
      </c>
    </row>
    <row r="1401" spans="1:11" s="29" customFormat="1" ht="30" customHeight="1" x14ac:dyDescent="0.25">
      <c r="A1401" s="448" t="s">
        <v>4598</v>
      </c>
      <c r="B1401" s="425" t="s">
        <v>3041</v>
      </c>
      <c r="C1401" s="434" t="s">
        <v>4105</v>
      </c>
      <c r="D1401" s="435"/>
      <c r="E1401" s="171"/>
      <c r="F1401" s="233">
        <v>1</v>
      </c>
      <c r="G1401" s="168" t="s">
        <v>4963</v>
      </c>
      <c r="H1401" s="27"/>
      <c r="I1401" s="52">
        <f>IF(NOT(ISBLANK($B1401)),VLOOKUP($B1401,specdata,2,FALSE),"")</f>
        <v>1</v>
      </c>
      <c r="J1401" s="96">
        <f>VLOOKUP(G1401,AvailabilityData,2,FALSE)</f>
        <v>0</v>
      </c>
      <c r="K1401" s="97">
        <f t="shared" si="155"/>
        <v>0</v>
      </c>
    </row>
    <row r="1402" spans="1:11" s="29" customFormat="1" ht="30" customHeight="1" x14ac:dyDescent="0.25">
      <c r="A1402" s="448" t="s">
        <v>4599</v>
      </c>
      <c r="B1402" s="425" t="s">
        <v>3041</v>
      </c>
      <c r="C1402" s="434" t="s">
        <v>4106</v>
      </c>
      <c r="D1402" s="435"/>
      <c r="E1402" s="171"/>
      <c r="F1402" s="233">
        <v>1</v>
      </c>
      <c r="G1402" s="168" t="s">
        <v>4963</v>
      </c>
      <c r="H1402" s="27"/>
      <c r="I1402" s="52">
        <f>IF(NOT(ISBLANK($B1402)),VLOOKUP($B1402,specdata,2,FALSE),"")</f>
        <v>1</v>
      </c>
      <c r="J1402" s="96">
        <f>VLOOKUP(G1402,AvailabilityData,2,FALSE)</f>
        <v>0</v>
      </c>
      <c r="K1402" s="97">
        <f t="shared" si="155"/>
        <v>0</v>
      </c>
    </row>
    <row r="1403" spans="1:11" s="29" customFormat="1" ht="30" customHeight="1" x14ac:dyDescent="0.25">
      <c r="A1403" s="427"/>
      <c r="B1403" s="428"/>
      <c r="C1403" s="449" t="s">
        <v>4107</v>
      </c>
      <c r="D1403" s="450"/>
      <c r="E1403" s="175"/>
      <c r="F1403" s="182"/>
      <c r="G1403" s="331"/>
      <c r="H1403" s="27"/>
      <c r="I1403" s="52"/>
      <c r="J1403" s="96"/>
      <c r="K1403" s="97"/>
    </row>
    <row r="1404" spans="1:11" s="29" customFormat="1" ht="30" customHeight="1" x14ac:dyDescent="0.25">
      <c r="A1404" s="448" t="s">
        <v>4600</v>
      </c>
      <c r="B1404" s="425" t="s">
        <v>3041</v>
      </c>
      <c r="C1404" s="434" t="s">
        <v>4108</v>
      </c>
      <c r="D1404" s="435"/>
      <c r="E1404" s="171"/>
      <c r="F1404" s="233">
        <v>1</v>
      </c>
      <c r="G1404" s="168" t="s">
        <v>4963</v>
      </c>
      <c r="H1404" s="27"/>
      <c r="I1404" s="52">
        <f t="shared" ref="I1404:I1410" si="164">IF(NOT(ISBLANK($B1404)),VLOOKUP($B1404,specdata,2,FALSE),"")</f>
        <v>1</v>
      </c>
      <c r="J1404" s="96">
        <f t="shared" ref="J1404:J1410" si="165">VLOOKUP(G1404,AvailabilityData,2,FALSE)</f>
        <v>0</v>
      </c>
      <c r="K1404" s="97">
        <f t="shared" si="155"/>
        <v>0</v>
      </c>
    </row>
    <row r="1405" spans="1:11" s="29" customFormat="1" ht="30" customHeight="1" x14ac:dyDescent="0.25">
      <c r="A1405" s="448" t="s">
        <v>4601</v>
      </c>
      <c r="B1405" s="425" t="s">
        <v>3041</v>
      </c>
      <c r="C1405" s="434" t="s">
        <v>4109</v>
      </c>
      <c r="D1405" s="435"/>
      <c r="E1405" s="171"/>
      <c r="F1405" s="233">
        <v>1</v>
      </c>
      <c r="G1405" s="168" t="s">
        <v>4963</v>
      </c>
      <c r="H1405" s="27"/>
      <c r="I1405" s="52">
        <f t="shared" si="164"/>
        <v>1</v>
      </c>
      <c r="J1405" s="96">
        <f t="shared" si="165"/>
        <v>0</v>
      </c>
      <c r="K1405" s="97">
        <f t="shared" si="155"/>
        <v>0</v>
      </c>
    </row>
    <row r="1406" spans="1:11" s="29" customFormat="1" ht="30" customHeight="1" x14ac:dyDescent="0.25">
      <c r="A1406" s="448" t="s">
        <v>4602</v>
      </c>
      <c r="B1406" s="425" t="s">
        <v>3041</v>
      </c>
      <c r="C1406" s="434" t="s">
        <v>4110</v>
      </c>
      <c r="D1406" s="435"/>
      <c r="E1406" s="171"/>
      <c r="F1406" s="233">
        <v>1</v>
      </c>
      <c r="G1406" s="168" t="s">
        <v>4963</v>
      </c>
      <c r="H1406" s="27"/>
      <c r="I1406" s="52">
        <f t="shared" si="164"/>
        <v>1</v>
      </c>
      <c r="J1406" s="96">
        <f t="shared" si="165"/>
        <v>0</v>
      </c>
      <c r="K1406" s="97">
        <f t="shared" si="155"/>
        <v>0</v>
      </c>
    </row>
    <row r="1407" spans="1:11" s="29" customFormat="1" ht="30" customHeight="1" x14ac:dyDescent="0.25">
      <c r="A1407" s="448" t="s">
        <v>4603</v>
      </c>
      <c r="B1407" s="425" t="s">
        <v>3041</v>
      </c>
      <c r="C1407" s="434" t="s">
        <v>4111</v>
      </c>
      <c r="D1407" s="435"/>
      <c r="E1407" s="171"/>
      <c r="F1407" s="233">
        <v>1</v>
      </c>
      <c r="G1407" s="168" t="s">
        <v>4963</v>
      </c>
      <c r="H1407" s="27"/>
      <c r="I1407" s="52">
        <f t="shared" si="164"/>
        <v>1</v>
      </c>
      <c r="J1407" s="96">
        <f t="shared" si="165"/>
        <v>0</v>
      </c>
      <c r="K1407" s="97">
        <f t="shared" si="155"/>
        <v>0</v>
      </c>
    </row>
    <row r="1408" spans="1:11" s="29" customFormat="1" ht="45" customHeight="1" x14ac:dyDescent="0.25">
      <c r="A1408" s="448" t="s">
        <v>4604</v>
      </c>
      <c r="B1408" s="425" t="s">
        <v>3041</v>
      </c>
      <c r="C1408" s="451" t="s">
        <v>4112</v>
      </c>
      <c r="D1408" s="435"/>
      <c r="E1408" s="171"/>
      <c r="F1408" s="233">
        <v>1</v>
      </c>
      <c r="G1408" s="168" t="s">
        <v>4963</v>
      </c>
      <c r="H1408" s="27"/>
      <c r="I1408" s="52">
        <f t="shared" si="164"/>
        <v>1</v>
      </c>
      <c r="J1408" s="96">
        <f t="shared" si="165"/>
        <v>0</v>
      </c>
      <c r="K1408" s="97">
        <f t="shared" si="155"/>
        <v>0</v>
      </c>
    </row>
    <row r="1409" spans="1:11" s="29" customFormat="1" ht="30" customHeight="1" x14ac:dyDescent="0.25">
      <c r="A1409" s="448" t="s">
        <v>4605</v>
      </c>
      <c r="B1409" s="425" t="s">
        <v>3041</v>
      </c>
      <c r="C1409" s="451" t="s">
        <v>4113</v>
      </c>
      <c r="D1409" s="435"/>
      <c r="E1409" s="171"/>
      <c r="F1409" s="233">
        <v>1</v>
      </c>
      <c r="G1409" s="168" t="s">
        <v>4963</v>
      </c>
      <c r="H1409" s="27"/>
      <c r="I1409" s="52">
        <f t="shared" si="164"/>
        <v>1</v>
      </c>
      <c r="J1409" s="96">
        <f t="shared" si="165"/>
        <v>0</v>
      </c>
      <c r="K1409" s="97">
        <f t="shared" si="155"/>
        <v>0</v>
      </c>
    </row>
    <row r="1410" spans="1:11" s="29" customFormat="1" ht="30" customHeight="1" x14ac:dyDescent="0.25">
      <c r="A1410" s="448" t="s">
        <v>4606</v>
      </c>
      <c r="B1410" s="425" t="s">
        <v>3041</v>
      </c>
      <c r="C1410" s="451" t="s">
        <v>4114</v>
      </c>
      <c r="D1410" s="435"/>
      <c r="E1410" s="171"/>
      <c r="F1410" s="233">
        <v>1</v>
      </c>
      <c r="G1410" s="168" t="s">
        <v>4963</v>
      </c>
      <c r="H1410" s="27"/>
      <c r="I1410" s="52">
        <f t="shared" si="164"/>
        <v>1</v>
      </c>
      <c r="J1410" s="96">
        <f t="shared" si="165"/>
        <v>0</v>
      </c>
      <c r="K1410" s="97">
        <f t="shared" si="155"/>
        <v>0</v>
      </c>
    </row>
    <row r="1411" spans="1:11" s="29" customFormat="1" ht="30" customHeight="1" x14ac:dyDescent="0.25">
      <c r="A1411" s="452" t="s">
        <v>4115</v>
      </c>
      <c r="B1411" s="428"/>
      <c r="C1411" s="453"/>
      <c r="D1411" s="450"/>
      <c r="E1411" s="175"/>
      <c r="F1411" s="182"/>
      <c r="G1411" s="331"/>
      <c r="H1411" s="27"/>
      <c r="I1411" s="52"/>
      <c r="J1411" s="96"/>
      <c r="K1411" s="97"/>
    </row>
    <row r="1412" spans="1:11" s="29" customFormat="1" ht="30" customHeight="1" x14ac:dyDescent="0.25">
      <c r="A1412" s="448" t="s">
        <v>4607</v>
      </c>
      <c r="B1412" s="425" t="s">
        <v>3041</v>
      </c>
      <c r="C1412" s="451" t="s">
        <v>4116</v>
      </c>
      <c r="D1412" s="435"/>
      <c r="E1412" s="171"/>
      <c r="F1412" s="233">
        <v>1</v>
      </c>
      <c r="G1412" s="168" t="s">
        <v>4963</v>
      </c>
      <c r="H1412" s="27"/>
      <c r="I1412" s="52">
        <f t="shared" ref="I1412:I1417" si="166">IF(NOT(ISBLANK($B1412)),VLOOKUP($B1412,specdata,2,FALSE),"")</f>
        <v>1</v>
      </c>
      <c r="J1412" s="96">
        <f t="shared" ref="J1412:J1417" si="167">VLOOKUP(G1412,AvailabilityData,2,FALSE)</f>
        <v>0</v>
      </c>
      <c r="K1412" s="97">
        <f t="shared" si="155"/>
        <v>0</v>
      </c>
    </row>
    <row r="1413" spans="1:11" s="29" customFormat="1" ht="30" customHeight="1" x14ac:dyDescent="0.25">
      <c r="A1413" s="448" t="s">
        <v>4608</v>
      </c>
      <c r="B1413" s="425" t="s">
        <v>3041</v>
      </c>
      <c r="C1413" s="451" t="s">
        <v>4117</v>
      </c>
      <c r="D1413" s="435"/>
      <c r="E1413" s="171"/>
      <c r="F1413" s="233">
        <v>1</v>
      </c>
      <c r="G1413" s="168" t="s">
        <v>4963</v>
      </c>
      <c r="H1413" s="27"/>
      <c r="I1413" s="52">
        <f t="shared" si="166"/>
        <v>1</v>
      </c>
      <c r="J1413" s="96">
        <f t="shared" si="167"/>
        <v>0</v>
      </c>
      <c r="K1413" s="97">
        <f t="shared" si="155"/>
        <v>0</v>
      </c>
    </row>
    <row r="1414" spans="1:11" s="29" customFormat="1" ht="30" customHeight="1" x14ac:dyDescent="0.25">
      <c r="A1414" s="448" t="s">
        <v>4609</v>
      </c>
      <c r="B1414" s="425" t="s">
        <v>3041</v>
      </c>
      <c r="C1414" s="451" t="s">
        <v>4118</v>
      </c>
      <c r="D1414" s="435"/>
      <c r="E1414" s="171"/>
      <c r="F1414" s="233">
        <v>1</v>
      </c>
      <c r="G1414" s="168" t="s">
        <v>4963</v>
      </c>
      <c r="H1414" s="27"/>
      <c r="I1414" s="52">
        <f t="shared" si="166"/>
        <v>1</v>
      </c>
      <c r="J1414" s="96">
        <f t="shared" si="167"/>
        <v>0</v>
      </c>
      <c r="K1414" s="97">
        <f t="shared" ref="K1414:K1477" si="168">I1414*J1414</f>
        <v>0</v>
      </c>
    </row>
    <row r="1415" spans="1:11" s="29" customFormat="1" ht="30" customHeight="1" x14ac:dyDescent="0.25">
      <c r="A1415" s="448" t="s">
        <v>4610</v>
      </c>
      <c r="B1415" s="425" t="s">
        <v>3041</v>
      </c>
      <c r="C1415" s="451" t="s">
        <v>4119</v>
      </c>
      <c r="D1415" s="435"/>
      <c r="E1415" s="171"/>
      <c r="F1415" s="233">
        <v>1</v>
      </c>
      <c r="G1415" s="168" t="s">
        <v>4963</v>
      </c>
      <c r="H1415" s="27"/>
      <c r="I1415" s="52">
        <f t="shared" si="166"/>
        <v>1</v>
      </c>
      <c r="J1415" s="96">
        <f t="shared" si="167"/>
        <v>0</v>
      </c>
      <c r="K1415" s="97">
        <f t="shared" si="168"/>
        <v>0</v>
      </c>
    </row>
    <row r="1416" spans="1:11" s="29" customFormat="1" ht="30" customHeight="1" x14ac:dyDescent="0.25">
      <c r="A1416" s="448" t="s">
        <v>4611</v>
      </c>
      <c r="B1416" s="425" t="s">
        <v>3041</v>
      </c>
      <c r="C1416" s="451" t="s">
        <v>4120</v>
      </c>
      <c r="D1416" s="435"/>
      <c r="E1416" s="171"/>
      <c r="F1416" s="233">
        <v>1</v>
      </c>
      <c r="G1416" s="168" t="s">
        <v>4963</v>
      </c>
      <c r="H1416" s="27"/>
      <c r="I1416" s="52">
        <f t="shared" si="166"/>
        <v>1</v>
      </c>
      <c r="J1416" s="96">
        <f t="shared" si="167"/>
        <v>0</v>
      </c>
      <c r="K1416" s="97">
        <f t="shared" si="168"/>
        <v>0</v>
      </c>
    </row>
    <row r="1417" spans="1:11" s="29" customFormat="1" ht="30" customHeight="1" x14ac:dyDescent="0.25">
      <c r="A1417" s="448" t="s">
        <v>4612</v>
      </c>
      <c r="B1417" s="444" t="s">
        <v>3041</v>
      </c>
      <c r="C1417" s="454" t="s">
        <v>4121</v>
      </c>
      <c r="D1417" s="438"/>
      <c r="E1417" s="378"/>
      <c r="F1417" s="233">
        <v>1</v>
      </c>
      <c r="G1417" s="168" t="s">
        <v>4963</v>
      </c>
      <c r="H1417" s="27"/>
      <c r="I1417" s="52">
        <f t="shared" si="166"/>
        <v>1</v>
      </c>
      <c r="J1417" s="96">
        <f t="shared" si="167"/>
        <v>0</v>
      </c>
      <c r="K1417" s="97">
        <f t="shared" si="168"/>
        <v>0</v>
      </c>
    </row>
    <row r="1418" spans="1:11" s="29" customFormat="1" ht="30" customHeight="1" x14ac:dyDescent="0.25">
      <c r="A1418" s="427"/>
      <c r="B1418" s="428"/>
      <c r="C1418" s="455" t="s">
        <v>4122</v>
      </c>
      <c r="D1418" s="430"/>
      <c r="E1418" s="328"/>
      <c r="F1418" s="194"/>
      <c r="G1418" s="331"/>
      <c r="H1418" s="27"/>
      <c r="I1418" s="52"/>
      <c r="J1418" s="96"/>
      <c r="K1418" s="97"/>
    </row>
    <row r="1419" spans="1:11" s="29" customFormat="1" ht="30" customHeight="1" x14ac:dyDescent="0.25">
      <c r="A1419" s="448" t="s">
        <v>4613</v>
      </c>
      <c r="B1419" s="425" t="s">
        <v>5085</v>
      </c>
      <c r="C1419" s="434" t="s">
        <v>4123</v>
      </c>
      <c r="D1419" s="435"/>
      <c r="E1419" s="171"/>
      <c r="F1419" s="233">
        <v>1</v>
      </c>
      <c r="G1419" s="168" t="s">
        <v>4963</v>
      </c>
      <c r="H1419" s="27"/>
      <c r="I1419" s="52">
        <f t="shared" ref="I1419:I1428" si="169">IF(NOT(ISBLANK($B1419)),VLOOKUP($B1419,specdata,2,FALSE),"")</f>
        <v>2</v>
      </c>
      <c r="J1419" s="96">
        <f t="shared" ref="J1419:J1428" si="170">VLOOKUP(G1419,AvailabilityData,2,FALSE)</f>
        <v>0</v>
      </c>
      <c r="K1419" s="97">
        <f t="shared" si="168"/>
        <v>0</v>
      </c>
    </row>
    <row r="1420" spans="1:11" s="29" customFormat="1" ht="30" customHeight="1" x14ac:dyDescent="0.25">
      <c r="A1420" s="448" t="s">
        <v>4614</v>
      </c>
      <c r="B1420" s="425" t="s">
        <v>3041</v>
      </c>
      <c r="C1420" s="434" t="s">
        <v>4124</v>
      </c>
      <c r="D1420" s="435"/>
      <c r="E1420" s="171"/>
      <c r="F1420" s="233">
        <v>1</v>
      </c>
      <c r="G1420" s="168" t="s">
        <v>4963</v>
      </c>
      <c r="H1420" s="27"/>
      <c r="I1420" s="52">
        <f t="shared" si="169"/>
        <v>1</v>
      </c>
      <c r="J1420" s="96">
        <f t="shared" si="170"/>
        <v>0</v>
      </c>
      <c r="K1420" s="97">
        <f t="shared" si="168"/>
        <v>0</v>
      </c>
    </row>
    <row r="1421" spans="1:11" s="29" customFormat="1" ht="30" customHeight="1" x14ac:dyDescent="0.25">
      <c r="A1421" s="448" t="s">
        <v>4615</v>
      </c>
      <c r="B1421" s="425" t="s">
        <v>5085</v>
      </c>
      <c r="C1421" s="434" t="s">
        <v>243</v>
      </c>
      <c r="D1421" s="435"/>
      <c r="E1421" s="171"/>
      <c r="F1421" s="233">
        <v>1</v>
      </c>
      <c r="G1421" s="168" t="s">
        <v>4963</v>
      </c>
      <c r="H1421" s="27"/>
      <c r="I1421" s="52">
        <f t="shared" si="169"/>
        <v>2</v>
      </c>
      <c r="J1421" s="96">
        <f t="shared" si="170"/>
        <v>0</v>
      </c>
      <c r="K1421" s="97">
        <f t="shared" si="168"/>
        <v>0</v>
      </c>
    </row>
    <row r="1422" spans="1:11" s="29" customFormat="1" ht="30" customHeight="1" x14ac:dyDescent="0.25">
      <c r="A1422" s="448" t="s">
        <v>4616</v>
      </c>
      <c r="B1422" s="425" t="s">
        <v>3041</v>
      </c>
      <c r="C1422" s="434" t="s">
        <v>4125</v>
      </c>
      <c r="D1422" s="435"/>
      <c r="E1422" s="171"/>
      <c r="F1422" s="233">
        <v>1</v>
      </c>
      <c r="G1422" s="168" t="s">
        <v>4963</v>
      </c>
      <c r="H1422" s="27"/>
      <c r="I1422" s="52">
        <f t="shared" si="169"/>
        <v>1</v>
      </c>
      <c r="J1422" s="96">
        <f t="shared" si="170"/>
        <v>0</v>
      </c>
      <c r="K1422" s="97">
        <f t="shared" si="168"/>
        <v>0</v>
      </c>
    </row>
    <row r="1423" spans="1:11" s="29" customFormat="1" ht="30" customHeight="1" x14ac:dyDescent="0.25">
      <c r="A1423" s="448" t="s">
        <v>4617</v>
      </c>
      <c r="B1423" s="425" t="s">
        <v>5085</v>
      </c>
      <c r="C1423" s="434" t="s">
        <v>4126</v>
      </c>
      <c r="D1423" s="435"/>
      <c r="E1423" s="171"/>
      <c r="F1423" s="233">
        <v>1</v>
      </c>
      <c r="G1423" s="168" t="s">
        <v>4963</v>
      </c>
      <c r="H1423" s="27"/>
      <c r="I1423" s="52">
        <f t="shared" si="169"/>
        <v>2</v>
      </c>
      <c r="J1423" s="96">
        <f t="shared" si="170"/>
        <v>0</v>
      </c>
      <c r="K1423" s="97">
        <f t="shared" si="168"/>
        <v>0</v>
      </c>
    </row>
    <row r="1424" spans="1:11" s="29" customFormat="1" ht="30" customHeight="1" x14ac:dyDescent="0.25">
      <c r="A1424" s="448" t="s">
        <v>4618</v>
      </c>
      <c r="B1424" s="425" t="s">
        <v>5085</v>
      </c>
      <c r="C1424" s="434" t="s">
        <v>4127</v>
      </c>
      <c r="D1424" s="435"/>
      <c r="E1424" s="171"/>
      <c r="F1424" s="233">
        <v>1</v>
      </c>
      <c r="G1424" s="168" t="s">
        <v>4963</v>
      </c>
      <c r="H1424" s="27"/>
      <c r="I1424" s="52">
        <f t="shared" si="169"/>
        <v>2</v>
      </c>
      <c r="J1424" s="96">
        <f t="shared" si="170"/>
        <v>0</v>
      </c>
      <c r="K1424" s="97">
        <f t="shared" si="168"/>
        <v>0</v>
      </c>
    </row>
    <row r="1425" spans="1:11" s="29" customFormat="1" ht="30" customHeight="1" x14ac:dyDescent="0.25">
      <c r="A1425" s="448" t="s">
        <v>4619</v>
      </c>
      <c r="B1425" s="425" t="s">
        <v>5085</v>
      </c>
      <c r="C1425" s="434" t="s">
        <v>4128</v>
      </c>
      <c r="D1425" s="435"/>
      <c r="E1425" s="171"/>
      <c r="F1425" s="233">
        <v>1</v>
      </c>
      <c r="G1425" s="168" t="s">
        <v>4963</v>
      </c>
      <c r="H1425" s="27"/>
      <c r="I1425" s="52">
        <f t="shared" si="169"/>
        <v>2</v>
      </c>
      <c r="J1425" s="96">
        <f t="shared" si="170"/>
        <v>0</v>
      </c>
      <c r="K1425" s="97">
        <f t="shared" si="168"/>
        <v>0</v>
      </c>
    </row>
    <row r="1426" spans="1:11" s="29" customFormat="1" ht="30" customHeight="1" x14ac:dyDescent="0.25">
      <c r="A1426" s="448" t="s">
        <v>4620</v>
      </c>
      <c r="B1426" s="425" t="s">
        <v>5085</v>
      </c>
      <c r="C1426" s="434" t="s">
        <v>4129</v>
      </c>
      <c r="D1426" s="435"/>
      <c r="E1426" s="171"/>
      <c r="F1426" s="233">
        <v>1</v>
      </c>
      <c r="G1426" s="168" t="s">
        <v>4963</v>
      </c>
      <c r="H1426" s="27"/>
      <c r="I1426" s="52">
        <f t="shared" si="169"/>
        <v>2</v>
      </c>
      <c r="J1426" s="96">
        <f t="shared" si="170"/>
        <v>0</v>
      </c>
      <c r="K1426" s="97">
        <f t="shared" si="168"/>
        <v>0</v>
      </c>
    </row>
    <row r="1427" spans="1:11" s="29" customFormat="1" ht="30" customHeight="1" x14ac:dyDescent="0.25">
      <c r="A1427" s="448" t="s">
        <v>4621</v>
      </c>
      <c r="B1427" s="425" t="s">
        <v>5085</v>
      </c>
      <c r="C1427" s="434" t="s">
        <v>4130</v>
      </c>
      <c r="D1427" s="435"/>
      <c r="E1427" s="171"/>
      <c r="F1427" s="233">
        <v>1</v>
      </c>
      <c r="G1427" s="168" t="s">
        <v>4963</v>
      </c>
      <c r="H1427" s="27"/>
      <c r="I1427" s="52">
        <f t="shared" si="169"/>
        <v>2</v>
      </c>
      <c r="J1427" s="96">
        <f t="shared" si="170"/>
        <v>0</v>
      </c>
      <c r="K1427" s="97">
        <f t="shared" si="168"/>
        <v>0</v>
      </c>
    </row>
    <row r="1428" spans="1:11" s="29" customFormat="1" ht="30" customHeight="1" x14ac:dyDescent="0.25">
      <c r="A1428" s="448" t="s">
        <v>4622</v>
      </c>
      <c r="B1428" s="425" t="s">
        <v>5085</v>
      </c>
      <c r="C1428" s="434" t="s">
        <v>4131</v>
      </c>
      <c r="D1428" s="435"/>
      <c r="E1428" s="171"/>
      <c r="F1428" s="233">
        <v>1</v>
      </c>
      <c r="G1428" s="168" t="s">
        <v>4963</v>
      </c>
      <c r="H1428" s="27"/>
      <c r="I1428" s="52">
        <f t="shared" si="169"/>
        <v>2</v>
      </c>
      <c r="J1428" s="96">
        <f t="shared" si="170"/>
        <v>0</v>
      </c>
      <c r="K1428" s="97">
        <f t="shared" si="168"/>
        <v>0</v>
      </c>
    </row>
    <row r="1429" spans="1:11" s="29" customFormat="1" x14ac:dyDescent="0.25">
      <c r="A1429" s="456" t="s">
        <v>2435</v>
      </c>
      <c r="B1429" s="429"/>
      <c r="C1429" s="457"/>
      <c r="D1429" s="458"/>
      <c r="E1429" s="175"/>
      <c r="F1429" s="194"/>
      <c r="G1429" s="331"/>
      <c r="H1429" s="27"/>
      <c r="I1429" s="52"/>
      <c r="J1429" s="96"/>
      <c r="K1429" s="97"/>
    </row>
    <row r="1430" spans="1:11" s="29" customFormat="1" ht="30" customHeight="1" x14ac:dyDescent="0.25">
      <c r="A1430" s="212" t="s">
        <v>4623</v>
      </c>
      <c r="B1430" s="163" t="s">
        <v>5085</v>
      </c>
      <c r="C1430" s="367" t="s">
        <v>2791</v>
      </c>
      <c r="D1430" s="142"/>
      <c r="E1430" s="166" t="s">
        <v>4404</v>
      </c>
      <c r="F1430" s="233">
        <v>1</v>
      </c>
      <c r="G1430" s="168" t="s">
        <v>4963</v>
      </c>
      <c r="H1430" s="27"/>
      <c r="I1430" s="52">
        <f t="shared" ref="I1430:I1436" si="171">IF(NOT(ISBLANK($B1430)),VLOOKUP($B1430,specdata,2,FALSE),"")</f>
        <v>2</v>
      </c>
      <c r="J1430" s="96">
        <f t="shared" ref="J1430:J1436" si="172">VLOOKUP(G1430,AvailabilityData,2,FALSE)</f>
        <v>0</v>
      </c>
      <c r="K1430" s="97">
        <f t="shared" si="168"/>
        <v>0</v>
      </c>
    </row>
    <row r="1431" spans="1:11" s="29" customFormat="1" ht="30" customHeight="1" x14ac:dyDescent="0.25">
      <c r="A1431" s="212" t="s">
        <v>4624</v>
      </c>
      <c r="B1431" s="163" t="s">
        <v>5085</v>
      </c>
      <c r="C1431" s="169" t="s">
        <v>689</v>
      </c>
      <c r="D1431" s="142"/>
      <c r="E1431" s="166" t="s">
        <v>4404</v>
      </c>
      <c r="F1431" s="233">
        <v>1</v>
      </c>
      <c r="G1431" s="168" t="s">
        <v>4963</v>
      </c>
      <c r="H1431" s="27"/>
      <c r="I1431" s="52">
        <f t="shared" si="171"/>
        <v>2</v>
      </c>
      <c r="J1431" s="96">
        <f t="shared" si="172"/>
        <v>0</v>
      </c>
      <c r="K1431" s="97">
        <f t="shared" si="168"/>
        <v>0</v>
      </c>
    </row>
    <row r="1432" spans="1:11" s="29" customFormat="1" ht="30" customHeight="1" x14ac:dyDescent="0.25">
      <c r="A1432" s="212" t="s">
        <v>4625</v>
      </c>
      <c r="B1432" s="163" t="s">
        <v>5085</v>
      </c>
      <c r="C1432" s="169" t="s">
        <v>690</v>
      </c>
      <c r="D1432" s="142"/>
      <c r="E1432" s="166" t="s">
        <v>4404</v>
      </c>
      <c r="F1432" s="233">
        <v>1</v>
      </c>
      <c r="G1432" s="168" t="s">
        <v>4963</v>
      </c>
      <c r="H1432" s="27"/>
      <c r="I1432" s="52">
        <f t="shared" si="171"/>
        <v>2</v>
      </c>
      <c r="J1432" s="96">
        <f t="shared" si="172"/>
        <v>0</v>
      </c>
      <c r="K1432" s="97">
        <f t="shared" si="168"/>
        <v>0</v>
      </c>
    </row>
    <row r="1433" spans="1:11" s="29" customFormat="1" ht="30" customHeight="1" x14ac:dyDescent="0.25">
      <c r="A1433" s="212" t="s">
        <v>4626</v>
      </c>
      <c r="B1433" s="163" t="s">
        <v>5085</v>
      </c>
      <c r="C1433" s="164" t="s">
        <v>691</v>
      </c>
      <c r="D1433" s="313"/>
      <c r="E1433" s="166" t="s">
        <v>4404</v>
      </c>
      <c r="F1433" s="233">
        <v>1</v>
      </c>
      <c r="G1433" s="168" t="s">
        <v>4963</v>
      </c>
      <c r="H1433" s="27"/>
      <c r="I1433" s="52">
        <f t="shared" si="171"/>
        <v>2</v>
      </c>
      <c r="J1433" s="96">
        <f t="shared" si="172"/>
        <v>0</v>
      </c>
      <c r="K1433" s="97">
        <f t="shared" si="168"/>
        <v>0</v>
      </c>
    </row>
    <row r="1434" spans="1:11" s="29" customFormat="1" ht="30" customHeight="1" x14ac:dyDescent="0.25">
      <c r="A1434" s="212" t="s">
        <v>4627</v>
      </c>
      <c r="B1434" s="163" t="s">
        <v>5085</v>
      </c>
      <c r="C1434" s="164" t="s">
        <v>2487</v>
      </c>
      <c r="D1434" s="313"/>
      <c r="E1434" s="166" t="s">
        <v>4404</v>
      </c>
      <c r="F1434" s="233">
        <v>1</v>
      </c>
      <c r="G1434" s="168" t="s">
        <v>4963</v>
      </c>
      <c r="H1434" s="27"/>
      <c r="I1434" s="52">
        <f t="shared" si="171"/>
        <v>2</v>
      </c>
      <c r="J1434" s="96">
        <f t="shared" si="172"/>
        <v>0</v>
      </c>
      <c r="K1434" s="97">
        <f t="shared" si="168"/>
        <v>0</v>
      </c>
    </row>
    <row r="1435" spans="1:11" s="29" customFormat="1" ht="30" customHeight="1" x14ac:dyDescent="0.25">
      <c r="A1435" s="212" t="s">
        <v>4628</v>
      </c>
      <c r="B1435" s="163" t="s">
        <v>5085</v>
      </c>
      <c r="C1435" s="244" t="s">
        <v>4395</v>
      </c>
      <c r="D1435" s="313"/>
      <c r="E1435" s="166" t="s">
        <v>4404</v>
      </c>
      <c r="F1435" s="233">
        <v>1</v>
      </c>
      <c r="G1435" s="168" t="s">
        <v>4963</v>
      </c>
      <c r="H1435" s="27"/>
      <c r="I1435" s="52">
        <f t="shared" si="171"/>
        <v>2</v>
      </c>
      <c r="J1435" s="96">
        <f t="shared" si="172"/>
        <v>0</v>
      </c>
      <c r="K1435" s="97">
        <f t="shared" si="168"/>
        <v>0</v>
      </c>
    </row>
    <row r="1436" spans="1:11" s="29" customFormat="1" ht="30" customHeight="1" x14ac:dyDescent="0.25">
      <c r="A1436" s="212" t="s">
        <v>4629</v>
      </c>
      <c r="B1436" s="163" t="s">
        <v>5085</v>
      </c>
      <c r="C1436" s="244" t="s">
        <v>692</v>
      </c>
      <c r="D1436" s="313"/>
      <c r="E1436" s="166" t="s">
        <v>4404</v>
      </c>
      <c r="F1436" s="233">
        <v>1</v>
      </c>
      <c r="G1436" s="168" t="s">
        <v>4963</v>
      </c>
      <c r="H1436" s="27"/>
      <c r="I1436" s="52">
        <f t="shared" si="171"/>
        <v>2</v>
      </c>
      <c r="J1436" s="96">
        <f t="shared" si="172"/>
        <v>0</v>
      </c>
      <c r="K1436" s="97">
        <f t="shared" si="168"/>
        <v>0</v>
      </c>
    </row>
    <row r="1437" spans="1:11" s="50" customFormat="1" x14ac:dyDescent="0.25">
      <c r="A1437" s="172" t="s">
        <v>2437</v>
      </c>
      <c r="B1437" s="173"/>
      <c r="C1437" s="173"/>
      <c r="D1437" s="174"/>
      <c r="E1437" s="175"/>
      <c r="F1437" s="373"/>
      <c r="G1437" s="481"/>
      <c r="H1437" s="27"/>
      <c r="I1437" s="52"/>
      <c r="J1437" s="96"/>
      <c r="K1437" s="97"/>
    </row>
    <row r="1438" spans="1:11" s="29" customFormat="1" ht="30" customHeight="1" x14ac:dyDescent="0.25">
      <c r="A1438" s="431" t="s">
        <v>4630</v>
      </c>
      <c r="B1438" s="425" t="s">
        <v>5085</v>
      </c>
      <c r="C1438" s="459" t="s">
        <v>733</v>
      </c>
      <c r="D1438" s="433"/>
      <c r="E1438" s="166"/>
      <c r="F1438" s="233">
        <v>1</v>
      </c>
      <c r="G1438" s="168" t="s">
        <v>4963</v>
      </c>
      <c r="H1438" s="27"/>
      <c r="I1438" s="52">
        <f t="shared" ref="I1438:I1447" si="173">IF(NOT(ISBLANK($B1438)),VLOOKUP($B1438,specdata,2,FALSE),"")</f>
        <v>2</v>
      </c>
      <c r="J1438" s="96">
        <f t="shared" ref="J1438:J1447" si="174">VLOOKUP(G1438,AvailabilityData,2,FALSE)</f>
        <v>0</v>
      </c>
      <c r="K1438" s="97">
        <f t="shared" si="168"/>
        <v>0</v>
      </c>
    </row>
    <row r="1439" spans="1:11" s="29" customFormat="1" ht="30" customHeight="1" x14ac:dyDescent="0.25">
      <c r="A1439" s="431" t="s">
        <v>4631</v>
      </c>
      <c r="B1439" s="425" t="s">
        <v>5085</v>
      </c>
      <c r="C1439" s="460" t="s">
        <v>734</v>
      </c>
      <c r="D1439" s="461"/>
      <c r="E1439" s="166"/>
      <c r="F1439" s="233">
        <v>1</v>
      </c>
      <c r="G1439" s="168" t="s">
        <v>4963</v>
      </c>
      <c r="H1439" s="27"/>
      <c r="I1439" s="52">
        <f t="shared" si="173"/>
        <v>2</v>
      </c>
      <c r="J1439" s="96">
        <f t="shared" si="174"/>
        <v>0</v>
      </c>
      <c r="K1439" s="97">
        <f t="shared" si="168"/>
        <v>0</v>
      </c>
    </row>
    <row r="1440" spans="1:11" s="29" customFormat="1" ht="30" customHeight="1" x14ac:dyDescent="0.25">
      <c r="A1440" s="431" t="s">
        <v>4632</v>
      </c>
      <c r="B1440" s="425" t="s">
        <v>5085</v>
      </c>
      <c r="C1440" s="440" t="s">
        <v>735</v>
      </c>
      <c r="D1440" s="462"/>
      <c r="E1440" s="166"/>
      <c r="F1440" s="233">
        <v>1</v>
      </c>
      <c r="G1440" s="168" t="s">
        <v>4963</v>
      </c>
      <c r="H1440" s="27"/>
      <c r="I1440" s="52">
        <f t="shared" si="173"/>
        <v>2</v>
      </c>
      <c r="J1440" s="96">
        <f t="shared" si="174"/>
        <v>0</v>
      </c>
      <c r="K1440" s="97">
        <f t="shared" si="168"/>
        <v>0</v>
      </c>
    </row>
    <row r="1441" spans="1:11" s="29" customFormat="1" ht="30" customHeight="1" x14ac:dyDescent="0.25">
      <c r="A1441" s="431" t="s">
        <v>4633</v>
      </c>
      <c r="B1441" s="425" t="s">
        <v>3041</v>
      </c>
      <c r="C1441" s="463" t="s">
        <v>3089</v>
      </c>
      <c r="D1441" s="464"/>
      <c r="E1441" s="166"/>
      <c r="F1441" s="233">
        <v>1</v>
      </c>
      <c r="G1441" s="168" t="s">
        <v>4963</v>
      </c>
      <c r="H1441" s="27"/>
      <c r="I1441" s="52">
        <f t="shared" si="173"/>
        <v>1</v>
      </c>
      <c r="J1441" s="96">
        <f t="shared" si="174"/>
        <v>0</v>
      </c>
      <c r="K1441" s="97">
        <f t="shared" si="168"/>
        <v>0</v>
      </c>
    </row>
    <row r="1442" spans="1:11" s="29" customFormat="1" ht="30" customHeight="1" x14ac:dyDescent="0.25">
      <c r="A1442" s="431" t="s">
        <v>4634</v>
      </c>
      <c r="B1442" s="425" t="s">
        <v>5085</v>
      </c>
      <c r="C1442" s="463" t="s">
        <v>1501</v>
      </c>
      <c r="D1442" s="435"/>
      <c r="E1442" s="166"/>
      <c r="F1442" s="233">
        <v>1</v>
      </c>
      <c r="G1442" s="168" t="s">
        <v>4963</v>
      </c>
      <c r="H1442" s="27"/>
      <c r="I1442" s="52">
        <f t="shared" si="173"/>
        <v>2</v>
      </c>
      <c r="J1442" s="96">
        <f t="shared" si="174"/>
        <v>0</v>
      </c>
      <c r="K1442" s="97">
        <f t="shared" si="168"/>
        <v>0</v>
      </c>
    </row>
    <row r="1443" spans="1:11" s="29" customFormat="1" ht="30" customHeight="1" x14ac:dyDescent="0.25">
      <c r="A1443" s="431" t="s">
        <v>4635</v>
      </c>
      <c r="B1443" s="425" t="s">
        <v>5085</v>
      </c>
      <c r="C1443" s="463" t="s">
        <v>2843</v>
      </c>
      <c r="D1443" s="435"/>
      <c r="E1443" s="166"/>
      <c r="F1443" s="233">
        <v>1</v>
      </c>
      <c r="G1443" s="168" t="s">
        <v>4963</v>
      </c>
      <c r="H1443" s="27"/>
      <c r="I1443" s="52">
        <f t="shared" si="173"/>
        <v>2</v>
      </c>
      <c r="J1443" s="96">
        <f t="shared" si="174"/>
        <v>0</v>
      </c>
      <c r="K1443" s="97">
        <f t="shared" si="168"/>
        <v>0</v>
      </c>
    </row>
    <row r="1444" spans="1:11" s="29" customFormat="1" ht="75" customHeight="1" x14ac:dyDescent="0.25">
      <c r="A1444" s="431" t="s">
        <v>4636</v>
      </c>
      <c r="B1444" s="425" t="s">
        <v>5085</v>
      </c>
      <c r="C1444" s="440" t="s">
        <v>2343</v>
      </c>
      <c r="D1444" s="435"/>
      <c r="E1444" s="166"/>
      <c r="F1444" s="233">
        <v>1</v>
      </c>
      <c r="G1444" s="168" t="s">
        <v>4963</v>
      </c>
      <c r="H1444" s="27"/>
      <c r="I1444" s="52">
        <f t="shared" si="173"/>
        <v>2</v>
      </c>
      <c r="J1444" s="96">
        <f t="shared" si="174"/>
        <v>0</v>
      </c>
      <c r="K1444" s="97">
        <f t="shared" si="168"/>
        <v>0</v>
      </c>
    </row>
    <row r="1445" spans="1:11" s="29" customFormat="1" ht="30" customHeight="1" x14ac:dyDescent="0.25">
      <c r="A1445" s="431" t="s">
        <v>4637</v>
      </c>
      <c r="B1445" s="425" t="s">
        <v>3041</v>
      </c>
      <c r="C1445" s="440" t="s">
        <v>2344</v>
      </c>
      <c r="D1445" s="435"/>
      <c r="E1445" s="166"/>
      <c r="F1445" s="233">
        <v>1</v>
      </c>
      <c r="G1445" s="168" t="s">
        <v>4963</v>
      </c>
      <c r="H1445" s="27"/>
      <c r="I1445" s="52">
        <f t="shared" si="173"/>
        <v>1</v>
      </c>
      <c r="J1445" s="96">
        <f t="shared" si="174"/>
        <v>0</v>
      </c>
      <c r="K1445" s="97">
        <f t="shared" si="168"/>
        <v>0</v>
      </c>
    </row>
    <row r="1446" spans="1:11" s="29" customFormat="1" ht="45" customHeight="1" x14ac:dyDescent="0.25">
      <c r="A1446" s="431" t="s">
        <v>4638</v>
      </c>
      <c r="B1446" s="425" t="s">
        <v>3041</v>
      </c>
      <c r="C1446" s="440" t="s">
        <v>2345</v>
      </c>
      <c r="D1446" s="435"/>
      <c r="E1446" s="166"/>
      <c r="F1446" s="233">
        <v>1</v>
      </c>
      <c r="G1446" s="168" t="s">
        <v>4963</v>
      </c>
      <c r="H1446" s="27"/>
      <c r="I1446" s="52">
        <f t="shared" si="173"/>
        <v>1</v>
      </c>
      <c r="J1446" s="96">
        <f t="shared" si="174"/>
        <v>0</v>
      </c>
      <c r="K1446" s="97">
        <f t="shared" si="168"/>
        <v>0</v>
      </c>
    </row>
    <row r="1447" spans="1:11" s="29" customFormat="1" ht="30" customHeight="1" x14ac:dyDescent="0.25">
      <c r="A1447" s="431" t="s">
        <v>4639</v>
      </c>
      <c r="B1447" s="444" t="s">
        <v>3041</v>
      </c>
      <c r="C1447" s="463" t="s">
        <v>2346</v>
      </c>
      <c r="D1447" s="438"/>
      <c r="E1447" s="166"/>
      <c r="F1447" s="327">
        <v>1</v>
      </c>
      <c r="G1447" s="168" t="s">
        <v>4963</v>
      </c>
      <c r="H1447" s="27"/>
      <c r="I1447" s="52">
        <f t="shared" si="173"/>
        <v>1</v>
      </c>
      <c r="J1447" s="96">
        <f t="shared" si="174"/>
        <v>0</v>
      </c>
      <c r="K1447" s="97">
        <f t="shared" si="168"/>
        <v>0</v>
      </c>
    </row>
    <row r="1448" spans="1:11" s="29" customFormat="1" ht="15" customHeight="1" x14ac:dyDescent="0.25">
      <c r="A1448" s="465" t="s">
        <v>4194</v>
      </c>
      <c r="B1448" s="466"/>
      <c r="C1448" s="382"/>
      <c r="D1448" s="240"/>
      <c r="E1448" s="467"/>
      <c r="F1448" s="468"/>
      <c r="G1448" s="498"/>
      <c r="H1448" s="27"/>
      <c r="I1448" s="52"/>
      <c r="J1448" s="96"/>
      <c r="K1448" s="97"/>
    </row>
    <row r="1449" spans="1:11" s="29" customFormat="1" ht="30" customHeight="1" x14ac:dyDescent="0.25">
      <c r="A1449" s="391" t="s">
        <v>4640</v>
      </c>
      <c r="B1449" s="163" t="s">
        <v>5085</v>
      </c>
      <c r="C1449" s="164" t="s">
        <v>4195</v>
      </c>
      <c r="D1449" s="142"/>
      <c r="E1449" s="171" t="s">
        <v>4404</v>
      </c>
      <c r="F1449" s="233">
        <v>1</v>
      </c>
      <c r="G1449" s="168" t="s">
        <v>4963</v>
      </c>
      <c r="H1449" s="27"/>
      <c r="I1449" s="52">
        <f>IF(NOT(ISBLANK($B1449)),VLOOKUP($B1449,specdata,2,FALSE),"")</f>
        <v>2</v>
      </c>
      <c r="J1449" s="96">
        <f>VLOOKUP(G1449,AvailabilityData,2,FALSE)</f>
        <v>0</v>
      </c>
      <c r="K1449" s="97">
        <f t="shared" si="168"/>
        <v>0</v>
      </c>
    </row>
    <row r="1450" spans="1:11" s="29" customFormat="1" ht="30" customHeight="1" x14ac:dyDescent="0.25">
      <c r="A1450" s="391" t="s">
        <v>4641</v>
      </c>
      <c r="B1450" s="163" t="s">
        <v>5085</v>
      </c>
      <c r="C1450" s="164" t="s">
        <v>4196</v>
      </c>
      <c r="D1450" s="313"/>
      <c r="E1450" s="171" t="s">
        <v>4404</v>
      </c>
      <c r="F1450" s="233">
        <v>1</v>
      </c>
      <c r="G1450" s="168" t="s">
        <v>4963</v>
      </c>
      <c r="H1450" s="27"/>
      <c r="I1450" s="52">
        <f>IF(NOT(ISBLANK($B1450)),VLOOKUP($B1450,specdata,2,FALSE),"")</f>
        <v>2</v>
      </c>
      <c r="J1450" s="96">
        <f>VLOOKUP(G1450,AvailabilityData,2,FALSE)</f>
        <v>0</v>
      </c>
      <c r="K1450" s="97">
        <f t="shared" si="168"/>
        <v>0</v>
      </c>
    </row>
    <row r="1451" spans="1:11" s="29" customFormat="1" ht="30" customHeight="1" x14ac:dyDescent="0.25">
      <c r="A1451" s="391" t="s">
        <v>4642</v>
      </c>
      <c r="B1451" s="163" t="s">
        <v>5085</v>
      </c>
      <c r="C1451" s="164" t="s">
        <v>4197</v>
      </c>
      <c r="D1451" s="142"/>
      <c r="E1451" s="171" t="s">
        <v>4404</v>
      </c>
      <c r="F1451" s="233">
        <v>1</v>
      </c>
      <c r="G1451" s="168" t="s">
        <v>4963</v>
      </c>
      <c r="H1451" s="27"/>
      <c r="I1451" s="52">
        <f>IF(NOT(ISBLANK($B1451)),VLOOKUP($B1451,specdata,2,FALSE),"")</f>
        <v>2</v>
      </c>
      <c r="J1451" s="96">
        <f>VLOOKUP(G1451,AvailabilityData,2,FALSE)</f>
        <v>0</v>
      </c>
      <c r="K1451" s="97">
        <f t="shared" si="168"/>
        <v>0</v>
      </c>
    </row>
    <row r="1452" spans="1:11" s="29" customFormat="1" ht="30" customHeight="1" x14ac:dyDescent="0.25">
      <c r="A1452" s="391" t="s">
        <v>4643</v>
      </c>
      <c r="B1452" s="163" t="s">
        <v>5085</v>
      </c>
      <c r="C1452" s="244" t="s">
        <v>4326</v>
      </c>
      <c r="D1452" s="314"/>
      <c r="E1452" s="378" t="s">
        <v>4404</v>
      </c>
      <c r="F1452" s="233">
        <v>1</v>
      </c>
      <c r="G1452" s="168" t="s">
        <v>4963</v>
      </c>
      <c r="H1452" s="27"/>
      <c r="I1452" s="52">
        <f>IF(NOT(ISBLANK($B1452)),VLOOKUP($B1452,specdata,2,FALSE),"")</f>
        <v>2</v>
      </c>
      <c r="J1452" s="96">
        <f>VLOOKUP(G1452,AvailabilityData,2,FALSE)</f>
        <v>0</v>
      </c>
      <c r="K1452" s="97">
        <f t="shared" si="168"/>
        <v>0</v>
      </c>
    </row>
    <row r="1453" spans="1:11" s="29" customFormat="1" ht="15" customHeight="1" x14ac:dyDescent="0.25">
      <c r="A1453" s="469"/>
      <c r="B1453" s="236"/>
      <c r="C1453" s="187" t="s">
        <v>4198</v>
      </c>
      <c r="D1453" s="188"/>
      <c r="E1453" s="328"/>
      <c r="F1453" s="194"/>
      <c r="G1453" s="331"/>
      <c r="H1453" s="27"/>
      <c r="I1453" s="52"/>
      <c r="J1453" s="96"/>
      <c r="K1453" s="97"/>
    </row>
    <row r="1454" spans="1:11" s="29" customFormat="1" ht="30" customHeight="1" x14ac:dyDescent="0.25">
      <c r="A1454" s="391" t="s">
        <v>4644</v>
      </c>
      <c r="B1454" s="260" t="s">
        <v>5085</v>
      </c>
      <c r="C1454" s="223" t="s">
        <v>4199</v>
      </c>
      <c r="D1454" s="313"/>
      <c r="E1454" s="470" t="s">
        <v>4404</v>
      </c>
      <c r="F1454" s="233">
        <v>1</v>
      </c>
      <c r="G1454" s="168" t="s">
        <v>4963</v>
      </c>
      <c r="H1454" s="27"/>
      <c r="I1454" s="52">
        <f>IF(NOT(ISBLANK($B1454)),VLOOKUP($B1454,specdata,2,FALSE),"")</f>
        <v>2</v>
      </c>
      <c r="J1454" s="96">
        <f>VLOOKUP(G1454,AvailabilityData,2,FALSE)</f>
        <v>0</v>
      </c>
      <c r="K1454" s="97">
        <f t="shared" si="168"/>
        <v>0</v>
      </c>
    </row>
    <row r="1455" spans="1:11" s="29" customFormat="1" ht="30" customHeight="1" x14ac:dyDescent="0.25">
      <c r="A1455" s="391" t="s">
        <v>4645</v>
      </c>
      <c r="B1455" s="260" t="s">
        <v>5085</v>
      </c>
      <c r="C1455" s="183" t="s">
        <v>4200</v>
      </c>
      <c r="D1455" s="142"/>
      <c r="E1455" s="171" t="s">
        <v>4404</v>
      </c>
      <c r="F1455" s="233">
        <v>1</v>
      </c>
      <c r="G1455" s="168" t="s">
        <v>4963</v>
      </c>
      <c r="H1455" s="27"/>
      <c r="I1455" s="52">
        <f>IF(NOT(ISBLANK($B1455)),VLOOKUP($B1455,specdata,2,FALSE),"")</f>
        <v>2</v>
      </c>
      <c r="J1455" s="96">
        <f>VLOOKUP(G1455,AvailabilityData,2,FALSE)</f>
        <v>0</v>
      </c>
      <c r="K1455" s="97">
        <f t="shared" si="168"/>
        <v>0</v>
      </c>
    </row>
    <row r="1456" spans="1:11" s="29" customFormat="1" ht="30" customHeight="1" x14ac:dyDescent="0.25">
      <c r="A1456" s="391" t="s">
        <v>4646</v>
      </c>
      <c r="B1456" s="260" t="s">
        <v>5085</v>
      </c>
      <c r="C1456" s="238" t="s">
        <v>4201</v>
      </c>
      <c r="D1456" s="314"/>
      <c r="E1456" s="378" t="s">
        <v>4404</v>
      </c>
      <c r="F1456" s="233">
        <v>1</v>
      </c>
      <c r="G1456" s="168" t="s">
        <v>4963</v>
      </c>
      <c r="H1456" s="27"/>
      <c r="I1456" s="52">
        <f>IF(NOT(ISBLANK($B1456)),VLOOKUP($B1456,specdata,2,FALSE),"")</f>
        <v>2</v>
      </c>
      <c r="J1456" s="96">
        <f>VLOOKUP(G1456,AvailabilityData,2,FALSE)</f>
        <v>0</v>
      </c>
      <c r="K1456" s="97">
        <f t="shared" si="168"/>
        <v>0</v>
      </c>
    </row>
    <row r="1457" spans="1:11" s="29" customFormat="1" ht="15" customHeight="1" x14ac:dyDescent="0.25">
      <c r="A1457" s="191"/>
      <c r="B1457" s="192"/>
      <c r="C1457" s="235" t="s">
        <v>4209</v>
      </c>
      <c r="D1457" s="188"/>
      <c r="E1457" s="328"/>
      <c r="F1457" s="194"/>
      <c r="G1457" s="331"/>
      <c r="H1457" s="27"/>
      <c r="I1457" s="52"/>
      <c r="J1457" s="96"/>
      <c r="K1457" s="97"/>
    </row>
    <row r="1458" spans="1:11" s="29" customFormat="1" ht="30" customHeight="1" x14ac:dyDescent="0.25">
      <c r="A1458" s="338" t="s">
        <v>4647</v>
      </c>
      <c r="B1458" s="260" t="s">
        <v>3041</v>
      </c>
      <c r="C1458" s="223" t="s">
        <v>4830</v>
      </c>
      <c r="D1458" s="142"/>
      <c r="E1458" s="470" t="s">
        <v>4405</v>
      </c>
      <c r="F1458" s="233">
        <v>1</v>
      </c>
      <c r="G1458" s="168" t="s">
        <v>4963</v>
      </c>
      <c r="H1458" s="27"/>
      <c r="I1458" s="52">
        <f t="shared" ref="I1458:I1466" si="175">IF(NOT(ISBLANK($B1458)),VLOOKUP($B1458,specdata,2,FALSE),"")</f>
        <v>1</v>
      </c>
      <c r="J1458" s="96">
        <f t="shared" ref="J1458:J1466" si="176">VLOOKUP(G1458,AvailabilityData,2,FALSE)</f>
        <v>0</v>
      </c>
      <c r="K1458" s="97">
        <f t="shared" si="168"/>
        <v>0</v>
      </c>
    </row>
    <row r="1459" spans="1:11" s="29" customFormat="1" ht="30" customHeight="1" x14ac:dyDescent="0.25">
      <c r="A1459" s="338" t="s">
        <v>4648</v>
      </c>
      <c r="B1459" s="163" t="s">
        <v>3041</v>
      </c>
      <c r="C1459" s="183" t="s">
        <v>4210</v>
      </c>
      <c r="D1459" s="142"/>
      <c r="E1459" s="171" t="s">
        <v>4405</v>
      </c>
      <c r="F1459" s="233">
        <v>1</v>
      </c>
      <c r="G1459" s="168" t="s">
        <v>4963</v>
      </c>
      <c r="H1459" s="27"/>
      <c r="I1459" s="52">
        <f t="shared" si="175"/>
        <v>1</v>
      </c>
      <c r="J1459" s="96">
        <f t="shared" si="176"/>
        <v>0</v>
      </c>
      <c r="K1459" s="97">
        <f t="shared" si="168"/>
        <v>0</v>
      </c>
    </row>
    <row r="1460" spans="1:11" s="29" customFormat="1" ht="30" customHeight="1" x14ac:dyDescent="0.25">
      <c r="A1460" s="338" t="s">
        <v>4649</v>
      </c>
      <c r="B1460" s="163" t="s">
        <v>5085</v>
      </c>
      <c r="C1460" s="183" t="s">
        <v>4211</v>
      </c>
      <c r="D1460" s="142"/>
      <c r="E1460" s="171" t="s">
        <v>4404</v>
      </c>
      <c r="F1460" s="233">
        <v>1</v>
      </c>
      <c r="G1460" s="168" t="s">
        <v>4963</v>
      </c>
      <c r="H1460" s="27"/>
      <c r="I1460" s="52">
        <f t="shared" si="175"/>
        <v>2</v>
      </c>
      <c r="J1460" s="96">
        <f t="shared" si="176"/>
        <v>0</v>
      </c>
      <c r="K1460" s="97">
        <f t="shared" si="168"/>
        <v>0</v>
      </c>
    </row>
    <row r="1461" spans="1:11" s="29" customFormat="1" ht="30" customHeight="1" x14ac:dyDescent="0.25">
      <c r="A1461" s="338" t="s">
        <v>4650</v>
      </c>
      <c r="B1461" s="163" t="s">
        <v>5085</v>
      </c>
      <c r="C1461" s="183" t="s">
        <v>3357</v>
      </c>
      <c r="D1461" s="142"/>
      <c r="E1461" s="171" t="s">
        <v>4404</v>
      </c>
      <c r="F1461" s="233">
        <v>1</v>
      </c>
      <c r="G1461" s="168" t="s">
        <v>4963</v>
      </c>
      <c r="H1461" s="27"/>
      <c r="I1461" s="52">
        <f t="shared" si="175"/>
        <v>2</v>
      </c>
      <c r="J1461" s="96">
        <f t="shared" si="176"/>
        <v>0</v>
      </c>
      <c r="K1461" s="97">
        <f t="shared" si="168"/>
        <v>0</v>
      </c>
    </row>
    <row r="1462" spans="1:11" s="29" customFormat="1" ht="30" customHeight="1" x14ac:dyDescent="0.25">
      <c r="A1462" s="338" t="s">
        <v>4651</v>
      </c>
      <c r="B1462" s="163" t="s">
        <v>5085</v>
      </c>
      <c r="C1462" s="183" t="s">
        <v>509</v>
      </c>
      <c r="D1462" s="142"/>
      <c r="E1462" s="171" t="s">
        <v>4404</v>
      </c>
      <c r="F1462" s="233">
        <v>1</v>
      </c>
      <c r="G1462" s="168" t="s">
        <v>4963</v>
      </c>
      <c r="H1462" s="27"/>
      <c r="I1462" s="52">
        <f t="shared" si="175"/>
        <v>2</v>
      </c>
      <c r="J1462" s="96">
        <f t="shared" si="176"/>
        <v>0</v>
      </c>
      <c r="K1462" s="97">
        <f t="shared" si="168"/>
        <v>0</v>
      </c>
    </row>
    <row r="1463" spans="1:11" s="29" customFormat="1" ht="30" customHeight="1" x14ac:dyDescent="0.25">
      <c r="A1463" s="338" t="s">
        <v>4652</v>
      </c>
      <c r="B1463" s="425" t="s">
        <v>3041</v>
      </c>
      <c r="C1463" s="183" t="s">
        <v>4213</v>
      </c>
      <c r="D1463" s="142"/>
      <c r="E1463" s="470" t="s">
        <v>4405</v>
      </c>
      <c r="F1463" s="233">
        <v>1</v>
      </c>
      <c r="G1463" s="168" t="s">
        <v>4963</v>
      </c>
      <c r="H1463" s="27"/>
      <c r="I1463" s="52">
        <f t="shared" si="175"/>
        <v>1</v>
      </c>
      <c r="J1463" s="96">
        <f t="shared" si="176"/>
        <v>0</v>
      </c>
      <c r="K1463" s="97">
        <f t="shared" si="168"/>
        <v>0</v>
      </c>
    </row>
    <row r="1464" spans="1:11" s="29" customFormat="1" ht="30" customHeight="1" x14ac:dyDescent="0.25">
      <c r="A1464" s="338" t="s">
        <v>4653</v>
      </c>
      <c r="B1464" s="425" t="s">
        <v>3041</v>
      </c>
      <c r="C1464" s="183" t="s">
        <v>456</v>
      </c>
      <c r="D1464" s="142"/>
      <c r="E1464" s="171" t="s">
        <v>4405</v>
      </c>
      <c r="F1464" s="233">
        <v>1</v>
      </c>
      <c r="G1464" s="168" t="s">
        <v>4963</v>
      </c>
      <c r="H1464" s="27"/>
      <c r="I1464" s="52">
        <f t="shared" si="175"/>
        <v>1</v>
      </c>
      <c r="J1464" s="96">
        <f t="shared" si="176"/>
        <v>0</v>
      </c>
      <c r="K1464" s="97">
        <f t="shared" si="168"/>
        <v>0</v>
      </c>
    </row>
    <row r="1465" spans="1:11" s="29" customFormat="1" ht="30" customHeight="1" x14ac:dyDescent="0.25">
      <c r="A1465" s="338" t="s">
        <v>4654</v>
      </c>
      <c r="B1465" s="163" t="s">
        <v>3041</v>
      </c>
      <c r="C1465" s="183" t="s">
        <v>4212</v>
      </c>
      <c r="D1465" s="142"/>
      <c r="E1465" s="171" t="s">
        <v>4405</v>
      </c>
      <c r="F1465" s="233">
        <v>1</v>
      </c>
      <c r="G1465" s="168" t="s">
        <v>4963</v>
      </c>
      <c r="H1465" s="27"/>
      <c r="I1465" s="52">
        <f t="shared" si="175"/>
        <v>1</v>
      </c>
      <c r="J1465" s="96">
        <f t="shared" si="176"/>
        <v>0</v>
      </c>
      <c r="K1465" s="97">
        <f t="shared" si="168"/>
        <v>0</v>
      </c>
    </row>
    <row r="1466" spans="1:11" s="29" customFormat="1" ht="30" customHeight="1" x14ac:dyDescent="0.25">
      <c r="A1466" s="338" t="s">
        <v>4655</v>
      </c>
      <c r="B1466" s="163" t="s">
        <v>3041</v>
      </c>
      <c r="C1466" s="169" t="s">
        <v>4202</v>
      </c>
      <c r="D1466" s="435"/>
      <c r="E1466" s="171" t="s">
        <v>4405</v>
      </c>
      <c r="F1466" s="233">
        <v>1</v>
      </c>
      <c r="G1466" s="168" t="s">
        <v>4963</v>
      </c>
      <c r="H1466" s="27"/>
      <c r="I1466" s="52">
        <f t="shared" si="175"/>
        <v>1</v>
      </c>
      <c r="J1466" s="96">
        <f t="shared" si="176"/>
        <v>0</v>
      </c>
      <c r="K1466" s="97">
        <f t="shared" si="168"/>
        <v>0</v>
      </c>
    </row>
    <row r="1467" spans="1:11" s="50" customFormat="1" x14ac:dyDescent="0.25">
      <c r="A1467" s="456" t="s">
        <v>2438</v>
      </c>
      <c r="B1467" s="457"/>
      <c r="C1467" s="457"/>
      <c r="D1467" s="458"/>
      <c r="E1467" s="175"/>
      <c r="F1467" s="194"/>
      <c r="G1467" s="331"/>
      <c r="H1467" s="27"/>
      <c r="I1467" s="52"/>
      <c r="J1467" s="96"/>
      <c r="K1467" s="97"/>
    </row>
    <row r="1468" spans="1:11" s="29" customFormat="1" ht="45" customHeight="1" x14ac:dyDescent="0.25">
      <c r="A1468" s="471" t="s">
        <v>4656</v>
      </c>
      <c r="B1468" s="436" t="s">
        <v>3041</v>
      </c>
      <c r="C1468" s="472" t="s">
        <v>4900</v>
      </c>
      <c r="D1468" s="473"/>
      <c r="E1468" s="166"/>
      <c r="F1468" s="417">
        <v>1</v>
      </c>
      <c r="G1468" s="168" t="s">
        <v>4963</v>
      </c>
      <c r="H1468" s="27"/>
      <c r="I1468" s="52">
        <f>IF(NOT(ISBLANK($B1468)),VLOOKUP($B1468,specdata,2,FALSE),"")</f>
        <v>1</v>
      </c>
      <c r="J1468" s="96">
        <f>VLOOKUP(G1468,AvailabilityData,2,FALSE)</f>
        <v>0</v>
      </c>
      <c r="K1468" s="97">
        <f t="shared" si="168"/>
        <v>0</v>
      </c>
    </row>
    <row r="1469" spans="1:11" s="50" customFormat="1" x14ac:dyDescent="0.25">
      <c r="A1469" s="456" t="s">
        <v>2439</v>
      </c>
      <c r="B1469" s="457"/>
      <c r="C1469" s="457"/>
      <c r="D1469" s="458"/>
      <c r="E1469" s="175"/>
      <c r="F1469" s="194"/>
      <c r="G1469" s="331"/>
      <c r="H1469" s="27"/>
      <c r="I1469" s="52"/>
      <c r="J1469" s="96"/>
      <c r="K1469" s="97"/>
    </row>
    <row r="1470" spans="1:11" s="50" customFormat="1" ht="25.5" x14ac:dyDescent="0.25">
      <c r="A1470" s="448" t="s">
        <v>4657</v>
      </c>
      <c r="B1470" s="425" t="s">
        <v>3041</v>
      </c>
      <c r="C1470" s="440" t="s">
        <v>4026</v>
      </c>
      <c r="D1470" s="474"/>
      <c r="E1470" s="171"/>
      <c r="F1470" s="233">
        <v>1</v>
      </c>
      <c r="G1470" s="168" t="s">
        <v>4963</v>
      </c>
      <c r="H1470" s="27"/>
      <c r="I1470" s="52">
        <f t="shared" ref="I1470:I1479" si="177">IF(NOT(ISBLANK($B1470)),VLOOKUP($B1470,specdata,2,FALSE),"")</f>
        <v>1</v>
      </c>
      <c r="J1470" s="96">
        <f t="shared" ref="J1470:J1479" si="178">VLOOKUP(G1470,AvailabilityData,2,FALSE)</f>
        <v>0</v>
      </c>
      <c r="K1470" s="97">
        <f t="shared" si="168"/>
        <v>0</v>
      </c>
    </row>
    <row r="1471" spans="1:11" s="29" customFormat="1" ht="44.25" customHeight="1" x14ac:dyDescent="0.25">
      <c r="A1471" s="448" t="s">
        <v>4658</v>
      </c>
      <c r="B1471" s="425" t="s">
        <v>3041</v>
      </c>
      <c r="C1471" s="440" t="s">
        <v>3091</v>
      </c>
      <c r="D1471" s="464"/>
      <c r="E1471" s="171"/>
      <c r="F1471" s="233">
        <v>1</v>
      </c>
      <c r="G1471" s="168" t="s">
        <v>4963</v>
      </c>
      <c r="H1471" s="27"/>
      <c r="I1471" s="52">
        <f t="shared" si="177"/>
        <v>1</v>
      </c>
      <c r="J1471" s="96">
        <f t="shared" si="178"/>
        <v>0</v>
      </c>
      <c r="K1471" s="97">
        <f t="shared" si="168"/>
        <v>0</v>
      </c>
    </row>
    <row r="1472" spans="1:11" s="29" customFormat="1" ht="44.25" customHeight="1" x14ac:dyDescent="0.25">
      <c r="A1472" s="448" t="s">
        <v>4659</v>
      </c>
      <c r="B1472" s="425" t="s">
        <v>3041</v>
      </c>
      <c r="C1472" s="440" t="s">
        <v>3090</v>
      </c>
      <c r="D1472" s="435"/>
      <c r="E1472" s="171"/>
      <c r="F1472" s="233">
        <v>1</v>
      </c>
      <c r="G1472" s="168" t="s">
        <v>4963</v>
      </c>
      <c r="H1472" s="27"/>
      <c r="I1472" s="52">
        <f t="shared" si="177"/>
        <v>1</v>
      </c>
      <c r="J1472" s="96">
        <f t="shared" si="178"/>
        <v>0</v>
      </c>
      <c r="K1472" s="97">
        <f t="shared" si="168"/>
        <v>0</v>
      </c>
    </row>
    <row r="1473" spans="1:11" s="29" customFormat="1" ht="44.25" customHeight="1" x14ac:dyDescent="0.25">
      <c r="A1473" s="448" t="s">
        <v>4660</v>
      </c>
      <c r="B1473" s="425" t="s">
        <v>3041</v>
      </c>
      <c r="C1473" s="440" t="s">
        <v>4132</v>
      </c>
      <c r="D1473" s="435"/>
      <c r="E1473" s="171"/>
      <c r="F1473" s="233">
        <v>1</v>
      </c>
      <c r="G1473" s="168" t="s">
        <v>4963</v>
      </c>
      <c r="H1473" s="27"/>
      <c r="I1473" s="52">
        <f t="shared" si="177"/>
        <v>1</v>
      </c>
      <c r="J1473" s="96">
        <f t="shared" si="178"/>
        <v>0</v>
      </c>
      <c r="K1473" s="97">
        <f t="shared" si="168"/>
        <v>0</v>
      </c>
    </row>
    <row r="1474" spans="1:11" s="29" customFormat="1" ht="30" customHeight="1" x14ac:dyDescent="0.25">
      <c r="A1474" s="448" t="s">
        <v>4661</v>
      </c>
      <c r="B1474" s="425" t="s">
        <v>3041</v>
      </c>
      <c r="C1474" s="440" t="s">
        <v>4133</v>
      </c>
      <c r="D1474" s="435"/>
      <c r="E1474" s="171"/>
      <c r="F1474" s="233">
        <v>1</v>
      </c>
      <c r="G1474" s="168" t="s">
        <v>4963</v>
      </c>
      <c r="H1474" s="27"/>
      <c r="I1474" s="52">
        <f t="shared" si="177"/>
        <v>1</v>
      </c>
      <c r="J1474" s="96">
        <f t="shared" si="178"/>
        <v>0</v>
      </c>
      <c r="K1474" s="97">
        <f t="shared" si="168"/>
        <v>0</v>
      </c>
    </row>
    <row r="1475" spans="1:11" s="29" customFormat="1" ht="45" customHeight="1" x14ac:dyDescent="0.25">
      <c r="A1475" s="448" t="s">
        <v>4662</v>
      </c>
      <c r="B1475" s="425" t="s">
        <v>3041</v>
      </c>
      <c r="C1475" s="440" t="s">
        <v>2347</v>
      </c>
      <c r="D1475" s="435"/>
      <c r="E1475" s="171"/>
      <c r="F1475" s="233">
        <v>1</v>
      </c>
      <c r="G1475" s="168" t="s">
        <v>4963</v>
      </c>
      <c r="H1475" s="27"/>
      <c r="I1475" s="52">
        <f t="shared" si="177"/>
        <v>1</v>
      </c>
      <c r="J1475" s="96">
        <f t="shared" si="178"/>
        <v>0</v>
      </c>
      <c r="K1475" s="97">
        <f t="shared" si="168"/>
        <v>0</v>
      </c>
    </row>
    <row r="1476" spans="1:11" s="29" customFormat="1" ht="45" customHeight="1" x14ac:dyDescent="0.25">
      <c r="A1476" s="448" t="s">
        <v>4663</v>
      </c>
      <c r="B1476" s="425" t="s">
        <v>3041</v>
      </c>
      <c r="C1476" s="440" t="s">
        <v>3121</v>
      </c>
      <c r="D1476" s="435"/>
      <c r="E1476" s="171"/>
      <c r="F1476" s="233">
        <v>1</v>
      </c>
      <c r="G1476" s="168" t="s">
        <v>4963</v>
      </c>
      <c r="H1476" s="27"/>
      <c r="I1476" s="52">
        <f t="shared" si="177"/>
        <v>1</v>
      </c>
      <c r="J1476" s="96">
        <f t="shared" si="178"/>
        <v>0</v>
      </c>
      <c r="K1476" s="97">
        <f t="shared" si="168"/>
        <v>0</v>
      </c>
    </row>
    <row r="1477" spans="1:11" s="29" customFormat="1" ht="45" customHeight="1" x14ac:dyDescent="0.25">
      <c r="A1477" s="448" t="s">
        <v>4664</v>
      </c>
      <c r="B1477" s="425" t="s">
        <v>3041</v>
      </c>
      <c r="C1477" s="440" t="s">
        <v>4134</v>
      </c>
      <c r="D1477" s="435"/>
      <c r="E1477" s="171"/>
      <c r="F1477" s="233">
        <v>1</v>
      </c>
      <c r="G1477" s="168" t="s">
        <v>4963</v>
      </c>
      <c r="H1477" s="27"/>
      <c r="I1477" s="52">
        <f t="shared" si="177"/>
        <v>1</v>
      </c>
      <c r="J1477" s="96">
        <f t="shared" si="178"/>
        <v>0</v>
      </c>
      <c r="K1477" s="97">
        <f t="shared" si="168"/>
        <v>0</v>
      </c>
    </row>
    <row r="1478" spans="1:11" s="29" customFormat="1" ht="45" customHeight="1" x14ac:dyDescent="0.25">
      <c r="A1478" s="448" t="s">
        <v>4665</v>
      </c>
      <c r="B1478" s="425" t="s">
        <v>3041</v>
      </c>
      <c r="C1478" s="440" t="s">
        <v>4135</v>
      </c>
      <c r="D1478" s="435"/>
      <c r="E1478" s="171"/>
      <c r="F1478" s="233">
        <v>1</v>
      </c>
      <c r="G1478" s="168" t="s">
        <v>4963</v>
      </c>
      <c r="H1478" s="27"/>
      <c r="I1478" s="52">
        <f t="shared" si="177"/>
        <v>1</v>
      </c>
      <c r="J1478" s="96">
        <f t="shared" si="178"/>
        <v>0</v>
      </c>
      <c r="K1478" s="97">
        <f t="shared" ref="K1478:K1540" si="179">I1478*J1478</f>
        <v>0</v>
      </c>
    </row>
    <row r="1479" spans="1:11" s="29" customFormat="1" ht="45" customHeight="1" x14ac:dyDescent="0.25">
      <c r="A1479" s="448" t="s">
        <v>4666</v>
      </c>
      <c r="B1479" s="425" t="s">
        <v>3041</v>
      </c>
      <c r="C1479" s="440" t="s">
        <v>4136</v>
      </c>
      <c r="D1479" s="435"/>
      <c r="E1479" s="171"/>
      <c r="F1479" s="233">
        <v>1</v>
      </c>
      <c r="G1479" s="168" t="s">
        <v>4963</v>
      </c>
      <c r="H1479" s="27"/>
      <c r="I1479" s="52">
        <f t="shared" si="177"/>
        <v>1</v>
      </c>
      <c r="J1479" s="96">
        <f t="shared" si="178"/>
        <v>0</v>
      </c>
      <c r="K1479" s="97">
        <f t="shared" si="179"/>
        <v>0</v>
      </c>
    </row>
    <row r="1480" spans="1:11" s="50" customFormat="1" x14ac:dyDescent="0.25">
      <c r="A1480" s="456" t="s">
        <v>2482</v>
      </c>
      <c r="B1480" s="457"/>
      <c r="C1480" s="457"/>
      <c r="D1480" s="458"/>
      <c r="E1480" s="175"/>
      <c r="F1480" s="194"/>
      <c r="G1480" s="331"/>
      <c r="H1480" s="27"/>
      <c r="I1480" s="52"/>
      <c r="J1480" s="96"/>
      <c r="K1480" s="97"/>
    </row>
    <row r="1481" spans="1:11" s="29" customFormat="1" ht="31.5" customHeight="1" x14ac:dyDescent="0.25">
      <c r="A1481" s="427"/>
      <c r="B1481" s="428"/>
      <c r="C1481" s="455" t="s">
        <v>1771</v>
      </c>
      <c r="D1481" s="430"/>
      <c r="E1481" s="175"/>
      <c r="F1481" s="194"/>
      <c r="G1481" s="331"/>
      <c r="H1481" s="27"/>
      <c r="I1481" s="52"/>
      <c r="J1481" s="96"/>
      <c r="K1481" s="97"/>
    </row>
    <row r="1482" spans="1:11" s="29" customFormat="1" x14ac:dyDescent="0.25">
      <c r="A1482" s="427"/>
      <c r="B1482" s="428"/>
      <c r="C1482" s="455" t="s">
        <v>1625</v>
      </c>
      <c r="D1482" s="430"/>
      <c r="E1482" s="175"/>
      <c r="F1482" s="194"/>
      <c r="G1482" s="331"/>
      <c r="H1482" s="27"/>
      <c r="I1482" s="52"/>
      <c r="J1482" s="96"/>
      <c r="K1482" s="97"/>
    </row>
    <row r="1483" spans="1:11" s="29" customFormat="1" ht="30" customHeight="1" x14ac:dyDescent="0.25">
      <c r="A1483" s="431" t="s">
        <v>4667</v>
      </c>
      <c r="B1483" s="426" t="s">
        <v>5085</v>
      </c>
      <c r="C1483" s="432" t="s">
        <v>2</v>
      </c>
      <c r="D1483" s="433"/>
      <c r="E1483" s="166"/>
      <c r="F1483" s="262">
        <v>1</v>
      </c>
      <c r="G1483" s="168" t="s">
        <v>4963</v>
      </c>
      <c r="H1483" s="27"/>
      <c r="I1483" s="52">
        <f t="shared" ref="I1483:I1491" si="180">IF(NOT(ISBLANK($B1483)),VLOOKUP($B1483,specdata,2,FALSE),"")</f>
        <v>2</v>
      </c>
      <c r="J1483" s="96">
        <f t="shared" ref="J1483:J1491" si="181">VLOOKUP(G1483,AvailabilityData,2,FALSE)</f>
        <v>0</v>
      </c>
      <c r="K1483" s="97">
        <f t="shared" si="179"/>
        <v>0</v>
      </c>
    </row>
    <row r="1484" spans="1:11" s="29" customFormat="1" ht="30" customHeight="1" x14ac:dyDescent="0.25">
      <c r="A1484" s="431" t="s">
        <v>4668</v>
      </c>
      <c r="B1484" s="426" t="s">
        <v>5085</v>
      </c>
      <c r="C1484" s="434" t="s">
        <v>3</v>
      </c>
      <c r="D1484" s="435"/>
      <c r="E1484" s="166"/>
      <c r="F1484" s="233">
        <v>1</v>
      </c>
      <c r="G1484" s="168" t="s">
        <v>4963</v>
      </c>
      <c r="H1484" s="27"/>
      <c r="I1484" s="52">
        <f t="shared" si="180"/>
        <v>2</v>
      </c>
      <c r="J1484" s="96">
        <f t="shared" si="181"/>
        <v>0</v>
      </c>
      <c r="K1484" s="97">
        <f t="shared" si="179"/>
        <v>0</v>
      </c>
    </row>
    <row r="1485" spans="1:11" s="29" customFormat="1" ht="30" customHeight="1" x14ac:dyDescent="0.25">
      <c r="A1485" s="431" t="s">
        <v>4669</v>
      </c>
      <c r="B1485" s="426" t="s">
        <v>3041</v>
      </c>
      <c r="C1485" s="434" t="s">
        <v>4</v>
      </c>
      <c r="D1485" s="435"/>
      <c r="E1485" s="166"/>
      <c r="F1485" s="233">
        <v>1</v>
      </c>
      <c r="G1485" s="168" t="s">
        <v>4963</v>
      </c>
      <c r="H1485" s="27"/>
      <c r="I1485" s="52">
        <f t="shared" si="180"/>
        <v>1</v>
      </c>
      <c r="J1485" s="96">
        <f t="shared" si="181"/>
        <v>0</v>
      </c>
      <c r="K1485" s="97">
        <f t="shared" si="179"/>
        <v>0</v>
      </c>
    </row>
    <row r="1486" spans="1:11" s="29" customFormat="1" ht="30" customHeight="1" x14ac:dyDescent="0.25">
      <c r="A1486" s="431" t="s">
        <v>4670</v>
      </c>
      <c r="B1486" s="426" t="s">
        <v>5085</v>
      </c>
      <c r="C1486" s="434" t="s">
        <v>5</v>
      </c>
      <c r="D1486" s="435"/>
      <c r="E1486" s="166"/>
      <c r="F1486" s="233">
        <v>1</v>
      </c>
      <c r="G1486" s="168" t="s">
        <v>4963</v>
      </c>
      <c r="H1486" s="27"/>
      <c r="I1486" s="52">
        <f t="shared" si="180"/>
        <v>2</v>
      </c>
      <c r="J1486" s="96">
        <f t="shared" si="181"/>
        <v>0</v>
      </c>
      <c r="K1486" s="97">
        <f t="shared" si="179"/>
        <v>0</v>
      </c>
    </row>
    <row r="1487" spans="1:11" s="29" customFormat="1" ht="30" customHeight="1" x14ac:dyDescent="0.25">
      <c r="A1487" s="431" t="s">
        <v>4671</v>
      </c>
      <c r="B1487" s="426" t="s">
        <v>3041</v>
      </c>
      <c r="C1487" s="434" t="s">
        <v>6</v>
      </c>
      <c r="D1487" s="435"/>
      <c r="E1487" s="166"/>
      <c r="F1487" s="233">
        <v>1</v>
      </c>
      <c r="G1487" s="168" t="s">
        <v>4963</v>
      </c>
      <c r="H1487" s="27"/>
      <c r="I1487" s="52">
        <f t="shared" si="180"/>
        <v>1</v>
      </c>
      <c r="J1487" s="96">
        <f t="shared" si="181"/>
        <v>0</v>
      </c>
      <c r="K1487" s="97">
        <f t="shared" si="179"/>
        <v>0</v>
      </c>
    </row>
    <row r="1488" spans="1:11" s="29" customFormat="1" ht="30" customHeight="1" x14ac:dyDescent="0.25">
      <c r="A1488" s="431" t="s">
        <v>4672</v>
      </c>
      <c r="B1488" s="426" t="s">
        <v>5085</v>
      </c>
      <c r="C1488" s="434" t="s">
        <v>7</v>
      </c>
      <c r="D1488" s="435"/>
      <c r="E1488" s="166"/>
      <c r="F1488" s="233">
        <v>1</v>
      </c>
      <c r="G1488" s="168" t="s">
        <v>4963</v>
      </c>
      <c r="H1488" s="27"/>
      <c r="I1488" s="52">
        <f t="shared" si="180"/>
        <v>2</v>
      </c>
      <c r="J1488" s="96">
        <f t="shared" si="181"/>
        <v>0</v>
      </c>
      <c r="K1488" s="97">
        <f t="shared" si="179"/>
        <v>0</v>
      </c>
    </row>
    <row r="1489" spans="1:11" s="29" customFormat="1" ht="30" customHeight="1" x14ac:dyDescent="0.25">
      <c r="A1489" s="431" t="s">
        <v>4673</v>
      </c>
      <c r="B1489" s="426" t="s">
        <v>5085</v>
      </c>
      <c r="C1489" s="434" t="s">
        <v>8</v>
      </c>
      <c r="D1489" s="435"/>
      <c r="E1489" s="166"/>
      <c r="F1489" s="233">
        <v>1</v>
      </c>
      <c r="G1489" s="168" t="s">
        <v>4963</v>
      </c>
      <c r="H1489" s="27"/>
      <c r="I1489" s="52">
        <f t="shared" si="180"/>
        <v>2</v>
      </c>
      <c r="J1489" s="96">
        <f t="shared" si="181"/>
        <v>0</v>
      </c>
      <c r="K1489" s="97">
        <f t="shared" si="179"/>
        <v>0</v>
      </c>
    </row>
    <row r="1490" spans="1:11" s="29" customFormat="1" ht="30" customHeight="1" x14ac:dyDescent="0.25">
      <c r="A1490" s="431" t="s">
        <v>4674</v>
      </c>
      <c r="B1490" s="426" t="s">
        <v>5085</v>
      </c>
      <c r="C1490" s="437" t="s">
        <v>1503</v>
      </c>
      <c r="D1490" s="438"/>
      <c r="E1490" s="166"/>
      <c r="F1490" s="233">
        <v>1</v>
      </c>
      <c r="G1490" s="168" t="s">
        <v>4963</v>
      </c>
      <c r="H1490" s="27"/>
      <c r="I1490" s="52">
        <f t="shared" si="180"/>
        <v>2</v>
      </c>
      <c r="J1490" s="96">
        <f t="shared" si="181"/>
        <v>0</v>
      </c>
      <c r="K1490" s="97">
        <f t="shared" si="179"/>
        <v>0</v>
      </c>
    </row>
    <row r="1491" spans="1:11" s="29" customFormat="1" ht="30" customHeight="1" x14ac:dyDescent="0.25">
      <c r="A1491" s="431" t="s">
        <v>4675</v>
      </c>
      <c r="B1491" s="426" t="s">
        <v>5085</v>
      </c>
      <c r="C1491" s="437" t="s">
        <v>3501</v>
      </c>
      <c r="D1491" s="438"/>
      <c r="E1491" s="166"/>
      <c r="F1491" s="327">
        <v>1</v>
      </c>
      <c r="G1491" s="168" t="s">
        <v>4963</v>
      </c>
      <c r="H1491" s="27"/>
      <c r="I1491" s="52">
        <f t="shared" si="180"/>
        <v>2</v>
      </c>
      <c r="J1491" s="96">
        <f t="shared" si="181"/>
        <v>0</v>
      </c>
      <c r="K1491" s="97">
        <f t="shared" si="179"/>
        <v>0</v>
      </c>
    </row>
    <row r="1492" spans="1:11" s="29" customFormat="1" x14ac:dyDescent="0.25">
      <c r="A1492" s="427"/>
      <c r="B1492" s="428"/>
      <c r="C1492" s="455" t="s">
        <v>192</v>
      </c>
      <c r="D1492" s="430"/>
      <c r="E1492" s="175"/>
      <c r="F1492" s="194"/>
      <c r="G1492" s="331"/>
      <c r="H1492" s="27"/>
      <c r="I1492" s="52"/>
      <c r="J1492" s="96"/>
      <c r="K1492" s="97"/>
    </row>
    <row r="1493" spans="1:11" s="29" customFormat="1" ht="30" customHeight="1" x14ac:dyDescent="0.25">
      <c r="A1493" s="431" t="s">
        <v>4676</v>
      </c>
      <c r="B1493" s="426" t="s">
        <v>5085</v>
      </c>
      <c r="C1493" s="434" t="s">
        <v>9</v>
      </c>
      <c r="D1493" s="435"/>
      <c r="E1493" s="166"/>
      <c r="F1493" s="233">
        <v>1</v>
      </c>
      <c r="G1493" s="168" t="s">
        <v>4963</v>
      </c>
      <c r="H1493" s="27"/>
      <c r="I1493" s="52">
        <f t="shared" ref="I1493:I1521" si="182">IF(NOT(ISBLANK($B1493)),VLOOKUP($B1493,specdata,2,FALSE),"")</f>
        <v>2</v>
      </c>
      <c r="J1493" s="96">
        <f t="shared" ref="J1493:J1521" si="183">VLOOKUP(G1493,AvailabilityData,2,FALSE)</f>
        <v>0</v>
      </c>
      <c r="K1493" s="97">
        <f t="shared" si="179"/>
        <v>0</v>
      </c>
    </row>
    <row r="1494" spans="1:11" s="29" customFormat="1" ht="30" customHeight="1" x14ac:dyDescent="0.25">
      <c r="A1494" s="431" t="s">
        <v>4677</v>
      </c>
      <c r="B1494" s="426" t="s">
        <v>5085</v>
      </c>
      <c r="C1494" s="434" t="s">
        <v>1401</v>
      </c>
      <c r="D1494" s="435"/>
      <c r="E1494" s="166"/>
      <c r="F1494" s="233">
        <v>1</v>
      </c>
      <c r="G1494" s="168" t="s">
        <v>4963</v>
      </c>
      <c r="H1494" s="27"/>
      <c r="I1494" s="52">
        <f t="shared" si="182"/>
        <v>2</v>
      </c>
      <c r="J1494" s="96">
        <f t="shared" si="183"/>
        <v>0</v>
      </c>
      <c r="K1494" s="97">
        <f t="shared" si="179"/>
        <v>0</v>
      </c>
    </row>
    <row r="1495" spans="1:11" s="29" customFormat="1" ht="30" customHeight="1" x14ac:dyDescent="0.25">
      <c r="A1495" s="431" t="s">
        <v>4678</v>
      </c>
      <c r="B1495" s="426" t="s">
        <v>3041</v>
      </c>
      <c r="C1495" s="434" t="s">
        <v>1507</v>
      </c>
      <c r="D1495" s="435"/>
      <c r="E1495" s="166"/>
      <c r="F1495" s="233">
        <v>1</v>
      </c>
      <c r="G1495" s="168" t="s">
        <v>4963</v>
      </c>
      <c r="H1495" s="27"/>
      <c r="I1495" s="52">
        <f t="shared" si="182"/>
        <v>1</v>
      </c>
      <c r="J1495" s="96">
        <f t="shared" si="183"/>
        <v>0</v>
      </c>
      <c r="K1495" s="97">
        <f t="shared" si="179"/>
        <v>0</v>
      </c>
    </row>
    <row r="1496" spans="1:11" s="29" customFormat="1" ht="30" customHeight="1" x14ac:dyDescent="0.25">
      <c r="A1496" s="431" t="s">
        <v>4679</v>
      </c>
      <c r="B1496" s="426" t="s">
        <v>5085</v>
      </c>
      <c r="C1496" s="434" t="s">
        <v>3502</v>
      </c>
      <c r="D1496" s="435"/>
      <c r="E1496" s="166"/>
      <c r="F1496" s="233">
        <v>1</v>
      </c>
      <c r="G1496" s="168" t="s">
        <v>4963</v>
      </c>
      <c r="H1496" s="27"/>
      <c r="I1496" s="52">
        <f t="shared" si="182"/>
        <v>2</v>
      </c>
      <c r="J1496" s="96">
        <f t="shared" si="183"/>
        <v>0</v>
      </c>
      <c r="K1496" s="97">
        <f t="shared" si="179"/>
        <v>0</v>
      </c>
    </row>
    <row r="1497" spans="1:11" s="29" customFormat="1" ht="30" customHeight="1" x14ac:dyDescent="0.25">
      <c r="A1497" s="431" t="s">
        <v>4680</v>
      </c>
      <c r="B1497" s="426" t="s">
        <v>5085</v>
      </c>
      <c r="C1497" s="434" t="s">
        <v>10</v>
      </c>
      <c r="D1497" s="435"/>
      <c r="E1497" s="166"/>
      <c r="F1497" s="233">
        <v>1</v>
      </c>
      <c r="G1497" s="168" t="s">
        <v>4963</v>
      </c>
      <c r="H1497" s="27"/>
      <c r="I1497" s="52">
        <f t="shared" si="182"/>
        <v>2</v>
      </c>
      <c r="J1497" s="96">
        <f t="shared" si="183"/>
        <v>0</v>
      </c>
      <c r="K1497" s="97">
        <f t="shared" si="179"/>
        <v>0</v>
      </c>
    </row>
    <row r="1498" spans="1:11" s="29" customFormat="1" ht="30" customHeight="1" x14ac:dyDescent="0.25">
      <c r="A1498" s="431" t="s">
        <v>4681</v>
      </c>
      <c r="B1498" s="426" t="s">
        <v>5085</v>
      </c>
      <c r="C1498" s="434" t="s">
        <v>11</v>
      </c>
      <c r="D1498" s="435"/>
      <c r="E1498" s="166"/>
      <c r="F1498" s="233">
        <v>1</v>
      </c>
      <c r="G1498" s="168" t="s">
        <v>4963</v>
      </c>
      <c r="H1498" s="27"/>
      <c r="I1498" s="52">
        <f t="shared" si="182"/>
        <v>2</v>
      </c>
      <c r="J1498" s="96">
        <f t="shared" si="183"/>
        <v>0</v>
      </c>
      <c r="K1498" s="97">
        <f t="shared" si="179"/>
        <v>0</v>
      </c>
    </row>
    <row r="1499" spans="1:11" s="29" customFormat="1" ht="30" customHeight="1" x14ac:dyDescent="0.25">
      <c r="A1499" s="431" t="s">
        <v>4682</v>
      </c>
      <c r="B1499" s="426" t="s">
        <v>5085</v>
      </c>
      <c r="C1499" s="434" t="s">
        <v>12</v>
      </c>
      <c r="D1499" s="435"/>
      <c r="E1499" s="166"/>
      <c r="F1499" s="233">
        <v>1</v>
      </c>
      <c r="G1499" s="168" t="s">
        <v>4963</v>
      </c>
      <c r="H1499" s="27"/>
      <c r="I1499" s="52">
        <f t="shared" si="182"/>
        <v>2</v>
      </c>
      <c r="J1499" s="96">
        <f t="shared" si="183"/>
        <v>0</v>
      </c>
      <c r="K1499" s="97">
        <f t="shared" si="179"/>
        <v>0</v>
      </c>
    </row>
    <row r="1500" spans="1:11" s="29" customFormat="1" ht="30" customHeight="1" x14ac:dyDescent="0.25">
      <c r="A1500" s="431" t="s">
        <v>4683</v>
      </c>
      <c r="B1500" s="426" t="s">
        <v>5085</v>
      </c>
      <c r="C1500" s="434" t="s">
        <v>13</v>
      </c>
      <c r="D1500" s="435"/>
      <c r="E1500" s="166"/>
      <c r="F1500" s="233">
        <v>1</v>
      </c>
      <c r="G1500" s="168" t="s">
        <v>4963</v>
      </c>
      <c r="H1500" s="27"/>
      <c r="I1500" s="52">
        <f t="shared" si="182"/>
        <v>2</v>
      </c>
      <c r="J1500" s="96">
        <f t="shared" si="183"/>
        <v>0</v>
      </c>
      <c r="K1500" s="97">
        <f t="shared" si="179"/>
        <v>0</v>
      </c>
    </row>
    <row r="1501" spans="1:11" s="29" customFormat="1" ht="30" customHeight="1" x14ac:dyDescent="0.25">
      <c r="A1501" s="431" t="s">
        <v>4684</v>
      </c>
      <c r="B1501" s="426" t="s">
        <v>5085</v>
      </c>
      <c r="C1501" s="434" t="s">
        <v>1402</v>
      </c>
      <c r="D1501" s="435"/>
      <c r="E1501" s="166"/>
      <c r="F1501" s="233">
        <v>1</v>
      </c>
      <c r="G1501" s="168" t="s">
        <v>4963</v>
      </c>
      <c r="H1501" s="27"/>
      <c r="I1501" s="52">
        <f t="shared" si="182"/>
        <v>2</v>
      </c>
      <c r="J1501" s="96">
        <f t="shared" si="183"/>
        <v>0</v>
      </c>
      <c r="K1501" s="97">
        <f t="shared" si="179"/>
        <v>0</v>
      </c>
    </row>
    <row r="1502" spans="1:11" s="29" customFormat="1" ht="30" customHeight="1" x14ac:dyDescent="0.25">
      <c r="A1502" s="431" t="s">
        <v>4685</v>
      </c>
      <c r="B1502" s="426" t="s">
        <v>5085</v>
      </c>
      <c r="C1502" s="434" t="s">
        <v>14</v>
      </c>
      <c r="D1502" s="435"/>
      <c r="E1502" s="166"/>
      <c r="F1502" s="233">
        <v>1</v>
      </c>
      <c r="G1502" s="168" t="s">
        <v>4963</v>
      </c>
      <c r="H1502" s="27"/>
      <c r="I1502" s="52">
        <f t="shared" si="182"/>
        <v>2</v>
      </c>
      <c r="J1502" s="96">
        <f t="shared" si="183"/>
        <v>0</v>
      </c>
      <c r="K1502" s="97">
        <f t="shared" si="179"/>
        <v>0</v>
      </c>
    </row>
    <row r="1503" spans="1:11" s="29" customFormat="1" ht="30" customHeight="1" x14ac:dyDescent="0.25">
      <c r="A1503" s="431" t="s">
        <v>4686</v>
      </c>
      <c r="B1503" s="426" t="s">
        <v>5085</v>
      </c>
      <c r="C1503" s="434" t="s">
        <v>15</v>
      </c>
      <c r="D1503" s="435"/>
      <c r="E1503" s="166"/>
      <c r="F1503" s="233">
        <v>1</v>
      </c>
      <c r="G1503" s="168" t="s">
        <v>4963</v>
      </c>
      <c r="H1503" s="27"/>
      <c r="I1503" s="52">
        <f t="shared" si="182"/>
        <v>2</v>
      </c>
      <c r="J1503" s="96">
        <f t="shared" si="183"/>
        <v>0</v>
      </c>
      <c r="K1503" s="97">
        <f t="shared" si="179"/>
        <v>0</v>
      </c>
    </row>
    <row r="1504" spans="1:11" s="29" customFormat="1" ht="30" customHeight="1" x14ac:dyDescent="0.25">
      <c r="A1504" s="431" t="s">
        <v>4687</v>
      </c>
      <c r="B1504" s="426" t="s">
        <v>5085</v>
      </c>
      <c r="C1504" s="434" t="s">
        <v>16</v>
      </c>
      <c r="D1504" s="435"/>
      <c r="E1504" s="166"/>
      <c r="F1504" s="233">
        <v>1</v>
      </c>
      <c r="G1504" s="168" t="s">
        <v>4963</v>
      </c>
      <c r="H1504" s="27"/>
      <c r="I1504" s="52">
        <f t="shared" si="182"/>
        <v>2</v>
      </c>
      <c r="J1504" s="96">
        <f t="shared" si="183"/>
        <v>0</v>
      </c>
      <c r="K1504" s="97">
        <f t="shared" si="179"/>
        <v>0</v>
      </c>
    </row>
    <row r="1505" spans="1:11" s="29" customFormat="1" ht="30" customHeight="1" x14ac:dyDescent="0.25">
      <c r="A1505" s="431" t="s">
        <v>4688</v>
      </c>
      <c r="B1505" s="426" t="s">
        <v>5085</v>
      </c>
      <c r="C1505" s="434" t="s">
        <v>1403</v>
      </c>
      <c r="D1505" s="435"/>
      <c r="E1505" s="166"/>
      <c r="F1505" s="233">
        <v>1</v>
      </c>
      <c r="G1505" s="168" t="s">
        <v>4963</v>
      </c>
      <c r="H1505" s="27"/>
      <c r="I1505" s="52">
        <f t="shared" si="182"/>
        <v>2</v>
      </c>
      <c r="J1505" s="96">
        <f t="shared" si="183"/>
        <v>0</v>
      </c>
      <c r="K1505" s="97">
        <f t="shared" si="179"/>
        <v>0</v>
      </c>
    </row>
    <row r="1506" spans="1:11" s="29" customFormat="1" ht="30" customHeight="1" x14ac:dyDescent="0.25">
      <c r="A1506" s="431" t="s">
        <v>4689</v>
      </c>
      <c r="B1506" s="426" t="s">
        <v>5085</v>
      </c>
      <c r="C1506" s="434" t="s">
        <v>17</v>
      </c>
      <c r="D1506" s="435"/>
      <c r="E1506" s="166"/>
      <c r="F1506" s="233">
        <v>1</v>
      </c>
      <c r="G1506" s="168" t="s">
        <v>4963</v>
      </c>
      <c r="H1506" s="27"/>
      <c r="I1506" s="52">
        <f t="shared" si="182"/>
        <v>2</v>
      </c>
      <c r="J1506" s="96">
        <f t="shared" si="183"/>
        <v>0</v>
      </c>
      <c r="K1506" s="97">
        <f t="shared" si="179"/>
        <v>0</v>
      </c>
    </row>
    <row r="1507" spans="1:11" s="29" customFormat="1" ht="30" customHeight="1" x14ac:dyDescent="0.25">
      <c r="A1507" s="431" t="s">
        <v>4690</v>
      </c>
      <c r="B1507" s="426" t="s">
        <v>5085</v>
      </c>
      <c r="C1507" s="434" t="s">
        <v>18</v>
      </c>
      <c r="D1507" s="435"/>
      <c r="E1507" s="166"/>
      <c r="F1507" s="233">
        <v>1</v>
      </c>
      <c r="G1507" s="168" t="s">
        <v>4963</v>
      </c>
      <c r="H1507" s="27"/>
      <c r="I1507" s="52">
        <f t="shared" si="182"/>
        <v>2</v>
      </c>
      <c r="J1507" s="96">
        <f t="shared" si="183"/>
        <v>0</v>
      </c>
      <c r="K1507" s="97">
        <f t="shared" si="179"/>
        <v>0</v>
      </c>
    </row>
    <row r="1508" spans="1:11" s="29" customFormat="1" ht="30" customHeight="1" x14ac:dyDescent="0.25">
      <c r="A1508" s="431" t="s">
        <v>4691</v>
      </c>
      <c r="B1508" s="426" t="s">
        <v>5085</v>
      </c>
      <c r="C1508" s="434" t="s">
        <v>19</v>
      </c>
      <c r="D1508" s="435"/>
      <c r="E1508" s="166"/>
      <c r="F1508" s="233">
        <v>1</v>
      </c>
      <c r="G1508" s="168" t="s">
        <v>4963</v>
      </c>
      <c r="H1508" s="27"/>
      <c r="I1508" s="52">
        <f t="shared" si="182"/>
        <v>2</v>
      </c>
      <c r="J1508" s="96">
        <f t="shared" si="183"/>
        <v>0</v>
      </c>
      <c r="K1508" s="97">
        <f t="shared" si="179"/>
        <v>0</v>
      </c>
    </row>
    <row r="1509" spans="1:11" s="29" customFormat="1" ht="30" customHeight="1" x14ac:dyDescent="0.25">
      <c r="A1509" s="431" t="s">
        <v>4692</v>
      </c>
      <c r="B1509" s="426" t="s">
        <v>5085</v>
      </c>
      <c r="C1509" s="434" t="s">
        <v>1404</v>
      </c>
      <c r="D1509" s="435"/>
      <c r="E1509" s="166"/>
      <c r="F1509" s="233">
        <v>1</v>
      </c>
      <c r="G1509" s="168" t="s">
        <v>4963</v>
      </c>
      <c r="H1509" s="27"/>
      <c r="I1509" s="52">
        <f t="shared" si="182"/>
        <v>2</v>
      </c>
      <c r="J1509" s="96">
        <f t="shared" si="183"/>
        <v>0</v>
      </c>
      <c r="K1509" s="97">
        <f t="shared" si="179"/>
        <v>0</v>
      </c>
    </row>
    <row r="1510" spans="1:11" s="29" customFormat="1" ht="30" customHeight="1" x14ac:dyDescent="0.25">
      <c r="A1510" s="431" t="s">
        <v>4693</v>
      </c>
      <c r="B1510" s="426" t="s">
        <v>5085</v>
      </c>
      <c r="C1510" s="434" t="s">
        <v>20</v>
      </c>
      <c r="D1510" s="435"/>
      <c r="E1510" s="166"/>
      <c r="F1510" s="233">
        <v>1</v>
      </c>
      <c r="G1510" s="168" t="s">
        <v>4963</v>
      </c>
      <c r="H1510" s="27"/>
      <c r="I1510" s="52">
        <f t="shared" si="182"/>
        <v>2</v>
      </c>
      <c r="J1510" s="96">
        <f t="shared" si="183"/>
        <v>0</v>
      </c>
      <c r="K1510" s="97">
        <f t="shared" si="179"/>
        <v>0</v>
      </c>
    </row>
    <row r="1511" spans="1:11" s="29" customFormat="1" ht="30" customHeight="1" x14ac:dyDescent="0.25">
      <c r="A1511" s="431" t="s">
        <v>4694</v>
      </c>
      <c r="B1511" s="426" t="s">
        <v>5085</v>
      </c>
      <c r="C1511" s="434" t="s">
        <v>21</v>
      </c>
      <c r="D1511" s="435"/>
      <c r="E1511" s="166"/>
      <c r="F1511" s="233">
        <v>1</v>
      </c>
      <c r="G1511" s="168" t="s">
        <v>4963</v>
      </c>
      <c r="H1511" s="27"/>
      <c r="I1511" s="52">
        <f t="shared" si="182"/>
        <v>2</v>
      </c>
      <c r="J1511" s="96">
        <f t="shared" si="183"/>
        <v>0</v>
      </c>
      <c r="K1511" s="97">
        <f t="shared" si="179"/>
        <v>0</v>
      </c>
    </row>
    <row r="1512" spans="1:11" s="29" customFormat="1" ht="30" customHeight="1" x14ac:dyDescent="0.25">
      <c r="A1512" s="431" t="s">
        <v>4695</v>
      </c>
      <c r="B1512" s="426" t="s">
        <v>5085</v>
      </c>
      <c r="C1512" s="434" t="s">
        <v>22</v>
      </c>
      <c r="D1512" s="435"/>
      <c r="E1512" s="166"/>
      <c r="F1512" s="233">
        <v>1</v>
      </c>
      <c r="G1512" s="168" t="s">
        <v>4963</v>
      </c>
      <c r="H1512" s="27"/>
      <c r="I1512" s="52">
        <f t="shared" si="182"/>
        <v>2</v>
      </c>
      <c r="J1512" s="96">
        <f t="shared" si="183"/>
        <v>0</v>
      </c>
      <c r="K1512" s="97">
        <f t="shared" si="179"/>
        <v>0</v>
      </c>
    </row>
    <row r="1513" spans="1:11" s="29" customFormat="1" ht="30" customHeight="1" x14ac:dyDescent="0.25">
      <c r="A1513" s="431" t="s">
        <v>4696</v>
      </c>
      <c r="B1513" s="426" t="s">
        <v>5085</v>
      </c>
      <c r="C1513" s="434" t="s">
        <v>23</v>
      </c>
      <c r="D1513" s="435"/>
      <c r="E1513" s="166"/>
      <c r="F1513" s="233">
        <v>1</v>
      </c>
      <c r="G1513" s="168" t="s">
        <v>4963</v>
      </c>
      <c r="H1513" s="27"/>
      <c r="I1513" s="52">
        <f t="shared" si="182"/>
        <v>2</v>
      </c>
      <c r="J1513" s="96">
        <f t="shared" si="183"/>
        <v>0</v>
      </c>
      <c r="K1513" s="97">
        <f t="shared" si="179"/>
        <v>0</v>
      </c>
    </row>
    <row r="1514" spans="1:11" s="29" customFormat="1" ht="30" customHeight="1" x14ac:dyDescent="0.25">
      <c r="A1514" s="431" t="s">
        <v>4697</v>
      </c>
      <c r="B1514" s="426" t="s">
        <v>5085</v>
      </c>
      <c r="C1514" s="434" t="s">
        <v>24</v>
      </c>
      <c r="D1514" s="435"/>
      <c r="E1514" s="166"/>
      <c r="F1514" s="233">
        <v>1</v>
      </c>
      <c r="G1514" s="168" t="s">
        <v>4963</v>
      </c>
      <c r="H1514" s="27"/>
      <c r="I1514" s="52">
        <f t="shared" si="182"/>
        <v>2</v>
      </c>
      <c r="J1514" s="96">
        <f t="shared" si="183"/>
        <v>0</v>
      </c>
      <c r="K1514" s="97">
        <f t="shared" si="179"/>
        <v>0</v>
      </c>
    </row>
    <row r="1515" spans="1:11" s="29" customFormat="1" ht="30" customHeight="1" x14ac:dyDescent="0.25">
      <c r="A1515" s="431" t="s">
        <v>4698</v>
      </c>
      <c r="B1515" s="426" t="s">
        <v>5085</v>
      </c>
      <c r="C1515" s="434" t="s">
        <v>25</v>
      </c>
      <c r="D1515" s="435"/>
      <c r="E1515" s="166"/>
      <c r="F1515" s="233">
        <v>1</v>
      </c>
      <c r="G1515" s="168" t="s">
        <v>4963</v>
      </c>
      <c r="H1515" s="27"/>
      <c r="I1515" s="52">
        <f t="shared" si="182"/>
        <v>2</v>
      </c>
      <c r="J1515" s="96">
        <f t="shared" si="183"/>
        <v>0</v>
      </c>
      <c r="K1515" s="97">
        <f t="shared" si="179"/>
        <v>0</v>
      </c>
    </row>
    <row r="1516" spans="1:11" s="29" customFormat="1" ht="30" customHeight="1" x14ac:dyDescent="0.25">
      <c r="A1516" s="431" t="s">
        <v>4699</v>
      </c>
      <c r="B1516" s="426" t="s">
        <v>5085</v>
      </c>
      <c r="C1516" s="437" t="s">
        <v>26</v>
      </c>
      <c r="D1516" s="438"/>
      <c r="E1516" s="166"/>
      <c r="F1516" s="327">
        <v>1</v>
      </c>
      <c r="G1516" s="168" t="s">
        <v>4963</v>
      </c>
      <c r="H1516" s="27"/>
      <c r="I1516" s="52">
        <f t="shared" si="182"/>
        <v>2</v>
      </c>
      <c r="J1516" s="96">
        <f t="shared" si="183"/>
        <v>0</v>
      </c>
      <c r="K1516" s="97">
        <f t="shared" si="179"/>
        <v>0</v>
      </c>
    </row>
    <row r="1517" spans="1:11" s="29" customFormat="1" ht="30" customHeight="1" x14ac:dyDescent="0.25">
      <c r="A1517" s="431" t="s">
        <v>4700</v>
      </c>
      <c r="B1517" s="425" t="s">
        <v>3041</v>
      </c>
      <c r="C1517" s="451" t="s">
        <v>4137</v>
      </c>
      <c r="D1517" s="435"/>
      <c r="E1517" s="171"/>
      <c r="F1517" s="233">
        <v>1</v>
      </c>
      <c r="G1517" s="168" t="s">
        <v>4963</v>
      </c>
      <c r="H1517" s="27"/>
      <c r="I1517" s="52">
        <f t="shared" si="182"/>
        <v>1</v>
      </c>
      <c r="J1517" s="96">
        <f t="shared" si="183"/>
        <v>0</v>
      </c>
      <c r="K1517" s="97">
        <f t="shared" si="179"/>
        <v>0</v>
      </c>
    </row>
    <row r="1518" spans="1:11" s="29" customFormat="1" ht="30" customHeight="1" x14ac:dyDescent="0.25">
      <c r="A1518" s="431" t="s">
        <v>4701</v>
      </c>
      <c r="B1518" s="425" t="s">
        <v>5085</v>
      </c>
      <c r="C1518" s="451" t="s">
        <v>4138</v>
      </c>
      <c r="D1518" s="435"/>
      <c r="E1518" s="171"/>
      <c r="F1518" s="233">
        <v>1</v>
      </c>
      <c r="G1518" s="168" t="s">
        <v>4963</v>
      </c>
      <c r="H1518" s="27"/>
      <c r="I1518" s="52">
        <f t="shared" si="182"/>
        <v>2</v>
      </c>
      <c r="J1518" s="96">
        <f t="shared" si="183"/>
        <v>0</v>
      </c>
      <c r="K1518" s="97">
        <f t="shared" si="179"/>
        <v>0</v>
      </c>
    </row>
    <row r="1519" spans="1:11" s="29" customFormat="1" ht="30" customHeight="1" x14ac:dyDescent="0.25">
      <c r="A1519" s="431" t="s">
        <v>4702</v>
      </c>
      <c r="B1519" s="425" t="s">
        <v>5085</v>
      </c>
      <c r="C1519" s="451" t="s">
        <v>4328</v>
      </c>
      <c r="D1519" s="435"/>
      <c r="E1519" s="171"/>
      <c r="F1519" s="233">
        <v>1</v>
      </c>
      <c r="G1519" s="168" t="s">
        <v>4963</v>
      </c>
      <c r="H1519" s="27"/>
      <c r="I1519" s="52">
        <f t="shared" si="182"/>
        <v>2</v>
      </c>
      <c r="J1519" s="96">
        <f t="shared" si="183"/>
        <v>0</v>
      </c>
      <c r="K1519" s="97">
        <f t="shared" si="179"/>
        <v>0</v>
      </c>
    </row>
    <row r="1520" spans="1:11" s="29" customFormat="1" ht="30" customHeight="1" x14ac:dyDescent="0.25">
      <c r="A1520" s="431" t="s">
        <v>4703</v>
      </c>
      <c r="B1520" s="425" t="s">
        <v>5085</v>
      </c>
      <c r="C1520" s="169" t="s">
        <v>4329</v>
      </c>
      <c r="D1520" s="142"/>
      <c r="E1520" s="171" t="s">
        <v>4404</v>
      </c>
      <c r="F1520" s="233">
        <v>1</v>
      </c>
      <c r="G1520" s="168" t="s">
        <v>4963</v>
      </c>
      <c r="H1520" s="27"/>
      <c r="I1520" s="52">
        <f t="shared" si="182"/>
        <v>2</v>
      </c>
      <c r="J1520" s="96">
        <f t="shared" si="183"/>
        <v>0</v>
      </c>
      <c r="K1520" s="97">
        <f t="shared" si="179"/>
        <v>0</v>
      </c>
    </row>
    <row r="1521" spans="1:11" s="29" customFormat="1" ht="30" customHeight="1" x14ac:dyDescent="0.25">
      <c r="A1521" s="431" t="s">
        <v>4704</v>
      </c>
      <c r="B1521" s="425" t="s">
        <v>5085</v>
      </c>
      <c r="C1521" s="169" t="s">
        <v>4330</v>
      </c>
      <c r="D1521" s="142"/>
      <c r="E1521" s="171" t="s">
        <v>4404</v>
      </c>
      <c r="F1521" s="233">
        <v>1</v>
      </c>
      <c r="G1521" s="168" t="s">
        <v>4963</v>
      </c>
      <c r="H1521" s="27"/>
      <c r="I1521" s="52">
        <f t="shared" si="182"/>
        <v>2</v>
      </c>
      <c r="J1521" s="96">
        <f t="shared" si="183"/>
        <v>0</v>
      </c>
      <c r="K1521" s="97">
        <f t="shared" si="179"/>
        <v>0</v>
      </c>
    </row>
    <row r="1522" spans="1:11" s="29" customFormat="1" ht="15" customHeight="1" x14ac:dyDescent="0.25">
      <c r="A1522" s="191"/>
      <c r="B1522" s="192"/>
      <c r="C1522" s="235" t="s">
        <v>4331</v>
      </c>
      <c r="D1522" s="188"/>
      <c r="E1522" s="175"/>
      <c r="F1522" s="194"/>
      <c r="G1522" s="331"/>
      <c r="H1522" s="27"/>
      <c r="I1522" s="52"/>
      <c r="J1522" s="96"/>
      <c r="K1522" s="97"/>
    </row>
    <row r="1523" spans="1:11" s="29" customFormat="1" ht="30" customHeight="1" x14ac:dyDescent="0.25">
      <c r="A1523" s="391" t="s">
        <v>4705</v>
      </c>
      <c r="B1523" s="163" t="s">
        <v>5085</v>
      </c>
      <c r="C1523" s="183" t="s">
        <v>36</v>
      </c>
      <c r="D1523" s="142"/>
      <c r="E1523" s="171" t="s">
        <v>4404</v>
      </c>
      <c r="F1523" s="233">
        <v>1</v>
      </c>
      <c r="G1523" s="168" t="s">
        <v>4963</v>
      </c>
      <c r="H1523" s="27"/>
      <c r="I1523" s="52">
        <f t="shared" ref="I1523:I1530" si="184">IF(NOT(ISBLANK($B1523)),VLOOKUP($B1523,specdata,2,FALSE),"")</f>
        <v>2</v>
      </c>
      <c r="J1523" s="96">
        <f t="shared" ref="J1523:J1530" si="185">VLOOKUP(G1523,AvailabilityData,2,FALSE)</f>
        <v>0</v>
      </c>
      <c r="K1523" s="97">
        <f t="shared" si="179"/>
        <v>0</v>
      </c>
    </row>
    <row r="1524" spans="1:11" s="29" customFormat="1" ht="30" customHeight="1" x14ac:dyDescent="0.25">
      <c r="A1524" s="391" t="s">
        <v>4706</v>
      </c>
      <c r="B1524" s="163" t="s">
        <v>5085</v>
      </c>
      <c r="C1524" s="183" t="s">
        <v>563</v>
      </c>
      <c r="D1524" s="142"/>
      <c r="E1524" s="171" t="s">
        <v>4404</v>
      </c>
      <c r="F1524" s="233">
        <v>1</v>
      </c>
      <c r="G1524" s="168" t="s">
        <v>4963</v>
      </c>
      <c r="H1524" s="27"/>
      <c r="I1524" s="52">
        <f t="shared" si="184"/>
        <v>2</v>
      </c>
      <c r="J1524" s="96">
        <f t="shared" si="185"/>
        <v>0</v>
      </c>
      <c r="K1524" s="97">
        <f t="shared" si="179"/>
        <v>0</v>
      </c>
    </row>
    <row r="1525" spans="1:11" s="29" customFormat="1" ht="30" customHeight="1" x14ac:dyDescent="0.25">
      <c r="A1525" s="391" t="s">
        <v>4707</v>
      </c>
      <c r="B1525" s="163" t="s">
        <v>5085</v>
      </c>
      <c r="C1525" s="183" t="s">
        <v>4332</v>
      </c>
      <c r="D1525" s="142"/>
      <c r="E1525" s="171" t="s">
        <v>4404</v>
      </c>
      <c r="F1525" s="233">
        <v>1</v>
      </c>
      <c r="G1525" s="168" t="s">
        <v>4963</v>
      </c>
      <c r="H1525" s="27"/>
      <c r="I1525" s="52">
        <f t="shared" si="184"/>
        <v>2</v>
      </c>
      <c r="J1525" s="96">
        <f t="shared" si="185"/>
        <v>0</v>
      </c>
      <c r="K1525" s="97">
        <f t="shared" si="179"/>
        <v>0</v>
      </c>
    </row>
    <row r="1526" spans="1:11" s="29" customFormat="1" ht="30" customHeight="1" x14ac:dyDescent="0.25">
      <c r="A1526" s="391" t="s">
        <v>4708</v>
      </c>
      <c r="B1526" s="163" t="s">
        <v>5085</v>
      </c>
      <c r="C1526" s="183" t="s">
        <v>4333</v>
      </c>
      <c r="D1526" s="142"/>
      <c r="E1526" s="171" t="s">
        <v>4404</v>
      </c>
      <c r="F1526" s="233">
        <v>1</v>
      </c>
      <c r="G1526" s="168" t="s">
        <v>4963</v>
      </c>
      <c r="H1526" s="27"/>
      <c r="I1526" s="52">
        <f t="shared" si="184"/>
        <v>2</v>
      </c>
      <c r="J1526" s="96">
        <f t="shared" si="185"/>
        <v>0</v>
      </c>
      <c r="K1526" s="97">
        <f t="shared" si="179"/>
        <v>0</v>
      </c>
    </row>
    <row r="1527" spans="1:11" s="29" customFormat="1" ht="30" customHeight="1" x14ac:dyDescent="0.25">
      <c r="A1527" s="391" t="s">
        <v>4709</v>
      </c>
      <c r="B1527" s="163" t="s">
        <v>5085</v>
      </c>
      <c r="C1527" s="183" t="s">
        <v>4334</v>
      </c>
      <c r="D1527" s="142"/>
      <c r="E1527" s="171" t="s">
        <v>4404</v>
      </c>
      <c r="F1527" s="233">
        <v>1</v>
      </c>
      <c r="G1527" s="168" t="s">
        <v>4963</v>
      </c>
      <c r="H1527" s="27"/>
      <c r="I1527" s="52">
        <f t="shared" si="184"/>
        <v>2</v>
      </c>
      <c r="J1527" s="96">
        <f t="shared" si="185"/>
        <v>0</v>
      </c>
      <c r="K1527" s="97">
        <f t="shared" si="179"/>
        <v>0</v>
      </c>
    </row>
    <row r="1528" spans="1:11" s="29" customFormat="1" ht="30" customHeight="1" x14ac:dyDescent="0.25">
      <c r="A1528" s="391" t="s">
        <v>4710</v>
      </c>
      <c r="B1528" s="163" t="s">
        <v>5085</v>
      </c>
      <c r="C1528" s="183" t="s">
        <v>4335</v>
      </c>
      <c r="D1528" s="142"/>
      <c r="E1528" s="171" t="s">
        <v>4404</v>
      </c>
      <c r="F1528" s="233">
        <v>1</v>
      </c>
      <c r="G1528" s="168" t="s">
        <v>4963</v>
      </c>
      <c r="H1528" s="27"/>
      <c r="I1528" s="52">
        <f t="shared" si="184"/>
        <v>2</v>
      </c>
      <c r="J1528" s="96">
        <f t="shared" si="185"/>
        <v>0</v>
      </c>
      <c r="K1528" s="97">
        <f t="shared" si="179"/>
        <v>0</v>
      </c>
    </row>
    <row r="1529" spans="1:11" s="29" customFormat="1" ht="30" customHeight="1" x14ac:dyDescent="0.25">
      <c r="A1529" s="391" t="s">
        <v>4711</v>
      </c>
      <c r="B1529" s="163" t="s">
        <v>5085</v>
      </c>
      <c r="C1529" s="183" t="s">
        <v>510</v>
      </c>
      <c r="D1529" s="142"/>
      <c r="E1529" s="171" t="s">
        <v>4404</v>
      </c>
      <c r="F1529" s="233">
        <v>1</v>
      </c>
      <c r="G1529" s="168" t="s">
        <v>4963</v>
      </c>
      <c r="H1529" s="27"/>
      <c r="I1529" s="52">
        <f t="shared" si="184"/>
        <v>2</v>
      </c>
      <c r="J1529" s="96">
        <f t="shared" si="185"/>
        <v>0</v>
      </c>
      <c r="K1529" s="97">
        <f t="shared" si="179"/>
        <v>0</v>
      </c>
    </row>
    <row r="1530" spans="1:11" s="29" customFormat="1" ht="30" customHeight="1" x14ac:dyDescent="0.25">
      <c r="A1530" s="391" t="s">
        <v>4712</v>
      </c>
      <c r="B1530" s="163" t="s">
        <v>5085</v>
      </c>
      <c r="C1530" s="183" t="s">
        <v>505</v>
      </c>
      <c r="D1530" s="142"/>
      <c r="E1530" s="171" t="s">
        <v>4404</v>
      </c>
      <c r="F1530" s="233">
        <v>1</v>
      </c>
      <c r="G1530" s="168" t="s">
        <v>4963</v>
      </c>
      <c r="H1530" s="27"/>
      <c r="I1530" s="52">
        <f t="shared" si="184"/>
        <v>2</v>
      </c>
      <c r="J1530" s="96">
        <f t="shared" si="185"/>
        <v>0</v>
      </c>
      <c r="K1530" s="97">
        <f t="shared" si="179"/>
        <v>0</v>
      </c>
    </row>
    <row r="1531" spans="1:11" s="29" customFormat="1" x14ac:dyDescent="0.25">
      <c r="A1531" s="349"/>
      <c r="B1531" s="350"/>
      <c r="C1531" s="193"/>
      <c r="D1531" s="174"/>
      <c r="E1531" s="175"/>
      <c r="F1531" s="194"/>
      <c r="G1531" s="331"/>
      <c r="H1531" s="27"/>
      <c r="I1531" s="52"/>
      <c r="J1531" s="96"/>
      <c r="K1531" s="97"/>
    </row>
    <row r="1532" spans="1:11" s="29" customFormat="1" ht="45" customHeight="1" x14ac:dyDescent="0.25">
      <c r="A1532" s="391" t="s">
        <v>4713</v>
      </c>
      <c r="B1532" s="163" t="s">
        <v>5085</v>
      </c>
      <c r="C1532" s="164" t="s">
        <v>2659</v>
      </c>
      <c r="D1532" s="142"/>
      <c r="E1532" s="171" t="s">
        <v>4404</v>
      </c>
      <c r="F1532" s="262">
        <v>1</v>
      </c>
      <c r="G1532" s="168" t="s">
        <v>4963</v>
      </c>
      <c r="H1532" s="27"/>
      <c r="I1532" s="52">
        <f t="shared" ref="I1532:I1540" si="186">IF(NOT(ISBLANK($B1532)),VLOOKUP($B1532,specdata,2,FALSE),"")</f>
        <v>2</v>
      </c>
      <c r="J1532" s="96">
        <f t="shared" ref="J1532:J1540" si="187">VLOOKUP(G1532,AvailabilityData,2,FALSE)</f>
        <v>0</v>
      </c>
      <c r="K1532" s="97">
        <f t="shared" si="179"/>
        <v>0</v>
      </c>
    </row>
    <row r="1533" spans="1:11" s="29" customFormat="1" ht="30" customHeight="1" x14ac:dyDescent="0.25">
      <c r="A1533" s="391" t="s">
        <v>4714</v>
      </c>
      <c r="B1533" s="163" t="s">
        <v>5085</v>
      </c>
      <c r="C1533" s="164" t="s">
        <v>1772</v>
      </c>
      <c r="D1533" s="142"/>
      <c r="E1533" s="171" t="s">
        <v>4404</v>
      </c>
      <c r="F1533" s="233">
        <v>1</v>
      </c>
      <c r="G1533" s="168" t="s">
        <v>4963</v>
      </c>
      <c r="H1533" s="27"/>
      <c r="I1533" s="52">
        <f t="shared" si="186"/>
        <v>2</v>
      </c>
      <c r="J1533" s="96">
        <f t="shared" si="187"/>
        <v>0</v>
      </c>
      <c r="K1533" s="97">
        <f t="shared" si="179"/>
        <v>0</v>
      </c>
    </row>
    <row r="1534" spans="1:11" s="29" customFormat="1" ht="30" customHeight="1" x14ac:dyDescent="0.25">
      <c r="A1534" s="391" t="s">
        <v>4715</v>
      </c>
      <c r="B1534" s="163" t="s">
        <v>5085</v>
      </c>
      <c r="C1534" s="164" t="s">
        <v>1773</v>
      </c>
      <c r="D1534" s="142"/>
      <c r="E1534" s="171" t="s">
        <v>4404</v>
      </c>
      <c r="F1534" s="233">
        <v>1</v>
      </c>
      <c r="G1534" s="168" t="s">
        <v>4963</v>
      </c>
      <c r="H1534" s="27"/>
      <c r="I1534" s="52">
        <f t="shared" si="186"/>
        <v>2</v>
      </c>
      <c r="J1534" s="96">
        <f t="shared" si="187"/>
        <v>0</v>
      </c>
      <c r="K1534" s="97">
        <f t="shared" si="179"/>
        <v>0</v>
      </c>
    </row>
    <row r="1535" spans="1:11" s="29" customFormat="1" ht="30" customHeight="1" x14ac:dyDescent="0.25">
      <c r="A1535" s="391" t="s">
        <v>4716</v>
      </c>
      <c r="B1535" s="163" t="s">
        <v>5085</v>
      </c>
      <c r="C1535" s="164" t="s">
        <v>1774</v>
      </c>
      <c r="D1535" s="142"/>
      <c r="E1535" s="171" t="s">
        <v>4404</v>
      </c>
      <c r="F1535" s="233">
        <v>1</v>
      </c>
      <c r="G1535" s="168" t="s">
        <v>4963</v>
      </c>
      <c r="H1535" s="27"/>
      <c r="I1535" s="52">
        <f t="shared" si="186"/>
        <v>2</v>
      </c>
      <c r="J1535" s="96">
        <f t="shared" si="187"/>
        <v>0</v>
      </c>
      <c r="K1535" s="97">
        <f t="shared" si="179"/>
        <v>0</v>
      </c>
    </row>
    <row r="1536" spans="1:11" s="29" customFormat="1" ht="30" customHeight="1" x14ac:dyDescent="0.25">
      <c r="A1536" s="391" t="s">
        <v>4717</v>
      </c>
      <c r="B1536" s="163" t="s">
        <v>5085</v>
      </c>
      <c r="C1536" s="169" t="s">
        <v>1508</v>
      </c>
      <c r="D1536" s="142"/>
      <c r="E1536" s="171" t="s">
        <v>4404</v>
      </c>
      <c r="F1536" s="233">
        <v>1</v>
      </c>
      <c r="G1536" s="168" t="s">
        <v>4963</v>
      </c>
      <c r="H1536" s="27"/>
      <c r="I1536" s="52">
        <f t="shared" si="186"/>
        <v>2</v>
      </c>
      <c r="J1536" s="96">
        <f t="shared" si="187"/>
        <v>0</v>
      </c>
      <c r="K1536" s="97">
        <f t="shared" si="179"/>
        <v>0</v>
      </c>
    </row>
    <row r="1537" spans="1:13" s="29" customFormat="1" ht="30" customHeight="1" x14ac:dyDescent="0.25">
      <c r="A1537" s="391" t="s">
        <v>4718</v>
      </c>
      <c r="B1537" s="163" t="s">
        <v>5085</v>
      </c>
      <c r="C1537" s="164" t="s">
        <v>270</v>
      </c>
      <c r="D1537" s="142"/>
      <c r="E1537" s="171" t="s">
        <v>4404</v>
      </c>
      <c r="F1537" s="233">
        <v>1</v>
      </c>
      <c r="G1537" s="168" t="s">
        <v>4963</v>
      </c>
      <c r="H1537" s="27"/>
      <c r="I1537" s="52">
        <f t="shared" si="186"/>
        <v>2</v>
      </c>
      <c r="J1537" s="96">
        <f t="shared" si="187"/>
        <v>0</v>
      </c>
      <c r="K1537" s="97">
        <f t="shared" si="179"/>
        <v>0</v>
      </c>
    </row>
    <row r="1538" spans="1:13" s="29" customFormat="1" ht="30" customHeight="1" x14ac:dyDescent="0.25">
      <c r="A1538" s="391" t="s">
        <v>4719</v>
      </c>
      <c r="B1538" s="163" t="s">
        <v>5085</v>
      </c>
      <c r="C1538" s="164" t="s">
        <v>271</v>
      </c>
      <c r="D1538" s="142"/>
      <c r="E1538" s="171" t="s">
        <v>4404</v>
      </c>
      <c r="F1538" s="243">
        <v>1</v>
      </c>
      <c r="G1538" s="168" t="s">
        <v>4963</v>
      </c>
      <c r="H1538" s="27"/>
      <c r="I1538" s="52">
        <f t="shared" si="186"/>
        <v>2</v>
      </c>
      <c r="J1538" s="96">
        <f t="shared" si="187"/>
        <v>0</v>
      </c>
      <c r="K1538" s="97">
        <f t="shared" si="179"/>
        <v>0</v>
      </c>
    </row>
    <row r="1539" spans="1:13" s="29" customFormat="1" ht="30" customHeight="1" x14ac:dyDescent="0.25">
      <c r="A1539" s="391" t="s">
        <v>4720</v>
      </c>
      <c r="B1539" s="163" t="s">
        <v>5085</v>
      </c>
      <c r="C1539" s="164" t="s">
        <v>272</v>
      </c>
      <c r="D1539" s="142"/>
      <c r="E1539" s="171" t="s">
        <v>4404</v>
      </c>
      <c r="F1539" s="243">
        <v>1</v>
      </c>
      <c r="G1539" s="168" t="s">
        <v>4963</v>
      </c>
      <c r="H1539" s="27"/>
      <c r="I1539" s="52">
        <f t="shared" si="186"/>
        <v>2</v>
      </c>
      <c r="J1539" s="96">
        <f t="shared" si="187"/>
        <v>0</v>
      </c>
      <c r="K1539" s="97">
        <f t="shared" si="179"/>
        <v>0</v>
      </c>
    </row>
    <row r="1540" spans="1:13" s="29" customFormat="1" ht="45" customHeight="1" x14ac:dyDescent="0.25">
      <c r="A1540" s="391" t="s">
        <v>4721</v>
      </c>
      <c r="B1540" s="163" t="s">
        <v>5085</v>
      </c>
      <c r="C1540" s="164" t="s">
        <v>4336</v>
      </c>
      <c r="D1540" s="142"/>
      <c r="E1540" s="171" t="s">
        <v>4404</v>
      </c>
      <c r="F1540" s="233">
        <v>1</v>
      </c>
      <c r="G1540" s="168" t="s">
        <v>4963</v>
      </c>
      <c r="H1540" s="27"/>
      <c r="I1540" s="52">
        <f t="shared" si="186"/>
        <v>2</v>
      </c>
      <c r="J1540" s="96">
        <f t="shared" si="187"/>
        <v>0</v>
      </c>
      <c r="K1540" s="97">
        <f t="shared" si="179"/>
        <v>0</v>
      </c>
    </row>
    <row r="1541" spans="1:13" s="29" customFormat="1" x14ac:dyDescent="0.25">
      <c r="A1541" s="172" t="s">
        <v>2410</v>
      </c>
      <c r="B1541" s="173"/>
      <c r="C1541" s="187"/>
      <c r="D1541" s="174"/>
      <c r="E1541" s="175"/>
      <c r="F1541" s="194"/>
      <c r="G1541" s="331"/>
      <c r="H1541" s="27"/>
      <c r="I1541" s="52"/>
      <c r="J1541" s="96"/>
      <c r="K1541" s="97"/>
    </row>
    <row r="1542" spans="1:13" ht="30" customHeight="1" x14ac:dyDescent="0.25">
      <c r="A1542" s="448" t="s">
        <v>4722</v>
      </c>
      <c r="B1542" s="425" t="s">
        <v>3041</v>
      </c>
      <c r="C1542" s="440" t="s">
        <v>1763</v>
      </c>
      <c r="D1542" s="435"/>
      <c r="E1542" s="171" t="s">
        <v>4404</v>
      </c>
      <c r="F1542" s="233">
        <v>1</v>
      </c>
      <c r="G1542" s="168" t="s">
        <v>4963</v>
      </c>
      <c r="I1542" s="52">
        <f t="shared" ref="I1542:I1547" si="188">IF(NOT(ISBLANK($B1542)),VLOOKUP($B1542,specdata,2,FALSE),"")</f>
        <v>1</v>
      </c>
      <c r="J1542" s="96">
        <f t="shared" ref="J1542:J1547" si="189">VLOOKUP(G1542,AvailabilityData,2,FALSE)</f>
        <v>0</v>
      </c>
      <c r="K1542" s="97">
        <f t="shared" ref="K1542:K1605" si="190">I1542*J1542</f>
        <v>0</v>
      </c>
    </row>
    <row r="1543" spans="1:13" s="29" customFormat="1" ht="45" customHeight="1" x14ac:dyDescent="0.25">
      <c r="A1543" s="448" t="s">
        <v>4723</v>
      </c>
      <c r="B1543" s="425" t="s">
        <v>5085</v>
      </c>
      <c r="C1543" s="451" t="s">
        <v>684</v>
      </c>
      <c r="D1543" s="435"/>
      <c r="E1543" s="171"/>
      <c r="F1543" s="233">
        <v>1</v>
      </c>
      <c r="G1543" s="168" t="s">
        <v>4963</v>
      </c>
      <c r="H1543" s="27"/>
      <c r="I1543" s="52">
        <f t="shared" si="188"/>
        <v>2</v>
      </c>
      <c r="J1543" s="96">
        <f t="shared" si="189"/>
        <v>0</v>
      </c>
      <c r="K1543" s="97">
        <f t="shared" si="190"/>
        <v>0</v>
      </c>
    </row>
    <row r="1544" spans="1:13" s="29" customFormat="1" ht="45" customHeight="1" x14ac:dyDescent="0.25">
      <c r="A1544" s="448" t="s">
        <v>4724</v>
      </c>
      <c r="B1544" s="425" t="s">
        <v>5085</v>
      </c>
      <c r="C1544" s="460" t="s">
        <v>3889</v>
      </c>
      <c r="D1544" s="435"/>
      <c r="E1544" s="171"/>
      <c r="F1544" s="233">
        <v>1</v>
      </c>
      <c r="G1544" s="168" t="s">
        <v>4963</v>
      </c>
      <c r="H1544" s="27"/>
      <c r="I1544" s="52">
        <f t="shared" si="188"/>
        <v>2</v>
      </c>
      <c r="J1544" s="96">
        <f t="shared" si="189"/>
        <v>0</v>
      </c>
      <c r="K1544" s="97">
        <f t="shared" si="190"/>
        <v>0</v>
      </c>
    </row>
    <row r="1545" spans="1:13" s="29" customFormat="1" ht="45" customHeight="1" x14ac:dyDescent="0.25">
      <c r="A1545" s="448" t="s">
        <v>4725</v>
      </c>
      <c r="B1545" s="425" t="s">
        <v>5085</v>
      </c>
      <c r="C1545" s="460" t="s">
        <v>4139</v>
      </c>
      <c r="D1545" s="435"/>
      <c r="E1545" s="171"/>
      <c r="F1545" s="233">
        <v>1</v>
      </c>
      <c r="G1545" s="168" t="s">
        <v>4963</v>
      </c>
      <c r="H1545" s="27"/>
      <c r="I1545" s="52">
        <f t="shared" si="188"/>
        <v>2</v>
      </c>
      <c r="J1545" s="96">
        <f t="shared" si="189"/>
        <v>0</v>
      </c>
      <c r="K1545" s="97">
        <f t="shared" si="190"/>
        <v>0</v>
      </c>
    </row>
    <row r="1546" spans="1:13" s="29" customFormat="1" ht="45" customHeight="1" x14ac:dyDescent="0.25">
      <c r="A1546" s="448" t="s">
        <v>4726</v>
      </c>
      <c r="B1546" s="425" t="s">
        <v>5085</v>
      </c>
      <c r="C1546" s="460" t="s">
        <v>4140</v>
      </c>
      <c r="D1546" s="435"/>
      <c r="E1546" s="171"/>
      <c r="F1546" s="233">
        <v>1</v>
      </c>
      <c r="G1546" s="168" t="s">
        <v>4963</v>
      </c>
      <c r="H1546" s="27"/>
      <c r="I1546" s="52">
        <f t="shared" si="188"/>
        <v>2</v>
      </c>
      <c r="J1546" s="96">
        <f t="shared" si="189"/>
        <v>0</v>
      </c>
      <c r="K1546" s="97">
        <f t="shared" si="190"/>
        <v>0</v>
      </c>
    </row>
    <row r="1547" spans="1:13" s="29" customFormat="1" ht="60" customHeight="1" x14ac:dyDescent="0.25">
      <c r="A1547" s="448" t="s">
        <v>4727</v>
      </c>
      <c r="B1547" s="425" t="s">
        <v>5085</v>
      </c>
      <c r="C1547" s="460" t="s">
        <v>4875</v>
      </c>
      <c r="D1547" s="435"/>
      <c r="E1547" s="171" t="s">
        <v>4404</v>
      </c>
      <c r="F1547" s="233">
        <v>1</v>
      </c>
      <c r="G1547" s="168" t="s">
        <v>4963</v>
      </c>
      <c r="H1547" s="27"/>
      <c r="I1547" s="52">
        <f t="shared" si="188"/>
        <v>2</v>
      </c>
      <c r="J1547" s="96">
        <f t="shared" si="189"/>
        <v>0</v>
      </c>
      <c r="K1547" s="97">
        <f t="shared" si="190"/>
        <v>0</v>
      </c>
    </row>
    <row r="1548" spans="1:13" s="29" customFormat="1" ht="33.75" customHeight="1" x14ac:dyDescent="0.25">
      <c r="A1548" s="191"/>
      <c r="B1548" s="192"/>
      <c r="C1548" s="235" t="s">
        <v>1748</v>
      </c>
      <c r="D1548" s="188"/>
      <c r="E1548" s="175"/>
      <c r="F1548" s="194"/>
      <c r="G1548" s="331"/>
      <c r="H1548" s="27"/>
      <c r="I1548" s="52"/>
      <c r="J1548" s="96"/>
      <c r="K1548" s="97"/>
    </row>
    <row r="1549" spans="1:13" s="48" customFormat="1" ht="30" customHeight="1" x14ac:dyDescent="0.25">
      <c r="A1549" s="219" t="s">
        <v>4728</v>
      </c>
      <c r="B1549" s="374" t="s">
        <v>5085</v>
      </c>
      <c r="C1549" s="475" t="s">
        <v>1665</v>
      </c>
      <c r="D1549" s="476"/>
      <c r="E1549" s="166"/>
      <c r="F1549" s="417">
        <v>1</v>
      </c>
      <c r="G1549" s="168" t="s">
        <v>4963</v>
      </c>
      <c r="H1549" s="27"/>
      <c r="I1549" s="52">
        <f>IF(NOT(ISBLANK($B1549)),VLOOKUP($B1549,specdata,2,FALSE),"")</f>
        <v>2</v>
      </c>
      <c r="J1549" s="96">
        <f>VLOOKUP(G1549,AvailabilityData,2,FALSE)</f>
        <v>0</v>
      </c>
      <c r="K1549" s="97">
        <f t="shared" si="190"/>
        <v>0</v>
      </c>
      <c r="M1549" s="29"/>
    </row>
    <row r="1550" spans="1:13" s="29" customFormat="1" x14ac:dyDescent="0.25">
      <c r="A1550" s="191"/>
      <c r="B1550" s="192"/>
      <c r="C1550" s="235" t="s">
        <v>1615</v>
      </c>
      <c r="D1550" s="188"/>
      <c r="E1550" s="175"/>
      <c r="F1550" s="194"/>
      <c r="G1550" s="331"/>
      <c r="H1550" s="27"/>
      <c r="I1550" s="52"/>
      <c r="J1550" s="96"/>
      <c r="K1550" s="97"/>
    </row>
    <row r="1551" spans="1:13" ht="30" customHeight="1" x14ac:dyDescent="0.25">
      <c r="A1551" s="338" t="s">
        <v>4729</v>
      </c>
      <c r="B1551" s="260" t="s">
        <v>5085</v>
      </c>
      <c r="C1551" s="223" t="s">
        <v>498</v>
      </c>
      <c r="D1551" s="142"/>
      <c r="E1551" s="166" t="s">
        <v>4404</v>
      </c>
      <c r="F1551" s="262">
        <v>1</v>
      </c>
      <c r="G1551" s="168" t="s">
        <v>4963</v>
      </c>
      <c r="I1551" s="52">
        <f t="shared" ref="I1551:I1578" si="191">IF(NOT(ISBLANK($B1551)),VLOOKUP($B1551,specdata,2,FALSE),"")</f>
        <v>2</v>
      </c>
      <c r="J1551" s="96">
        <f t="shared" ref="J1551:J1578" si="192">VLOOKUP(G1551,AvailabilityData,2,FALSE)</f>
        <v>0</v>
      </c>
      <c r="K1551" s="97">
        <f t="shared" si="190"/>
        <v>0</v>
      </c>
    </row>
    <row r="1552" spans="1:13" ht="30" customHeight="1" x14ac:dyDescent="0.25">
      <c r="A1552" s="338" t="s">
        <v>4730</v>
      </c>
      <c r="B1552" s="260" t="s">
        <v>5085</v>
      </c>
      <c r="C1552" s="183" t="s">
        <v>499</v>
      </c>
      <c r="D1552" s="142"/>
      <c r="E1552" s="166" t="s">
        <v>4404</v>
      </c>
      <c r="F1552" s="233">
        <v>1</v>
      </c>
      <c r="G1552" s="168" t="s">
        <v>4963</v>
      </c>
      <c r="I1552" s="52">
        <f t="shared" si="191"/>
        <v>2</v>
      </c>
      <c r="J1552" s="96">
        <f t="shared" si="192"/>
        <v>0</v>
      </c>
      <c r="K1552" s="97">
        <f t="shared" si="190"/>
        <v>0</v>
      </c>
    </row>
    <row r="1553" spans="1:11" ht="30" customHeight="1" x14ac:dyDescent="0.25">
      <c r="A1553" s="338" t="s">
        <v>4731</v>
      </c>
      <c r="B1553" s="260" t="s">
        <v>5085</v>
      </c>
      <c r="C1553" s="183" t="s">
        <v>500</v>
      </c>
      <c r="D1553" s="142"/>
      <c r="E1553" s="166" t="s">
        <v>4404</v>
      </c>
      <c r="F1553" s="233">
        <v>1</v>
      </c>
      <c r="G1553" s="168" t="s">
        <v>4963</v>
      </c>
      <c r="I1553" s="52">
        <f t="shared" si="191"/>
        <v>2</v>
      </c>
      <c r="J1553" s="96">
        <f t="shared" si="192"/>
        <v>0</v>
      </c>
      <c r="K1553" s="97">
        <f t="shared" si="190"/>
        <v>0</v>
      </c>
    </row>
    <row r="1554" spans="1:11" ht="30" customHeight="1" x14ac:dyDescent="0.25">
      <c r="A1554" s="338" t="s">
        <v>4732</v>
      </c>
      <c r="B1554" s="260" t="s">
        <v>5085</v>
      </c>
      <c r="C1554" s="183" t="s">
        <v>501</v>
      </c>
      <c r="D1554" s="142"/>
      <c r="E1554" s="166" t="s">
        <v>4404</v>
      </c>
      <c r="F1554" s="233">
        <v>1</v>
      </c>
      <c r="G1554" s="168" t="s">
        <v>4963</v>
      </c>
      <c r="I1554" s="52">
        <f t="shared" si="191"/>
        <v>2</v>
      </c>
      <c r="J1554" s="96">
        <f t="shared" si="192"/>
        <v>0</v>
      </c>
      <c r="K1554" s="97">
        <f t="shared" si="190"/>
        <v>0</v>
      </c>
    </row>
    <row r="1555" spans="1:11" ht="30" customHeight="1" x14ac:dyDescent="0.25">
      <c r="A1555" s="338" t="s">
        <v>4733</v>
      </c>
      <c r="B1555" s="260" t="s">
        <v>5085</v>
      </c>
      <c r="C1555" s="183" t="s">
        <v>502</v>
      </c>
      <c r="D1555" s="142"/>
      <c r="E1555" s="166" t="s">
        <v>4404</v>
      </c>
      <c r="F1555" s="233">
        <v>1</v>
      </c>
      <c r="G1555" s="168" t="s">
        <v>4963</v>
      </c>
      <c r="I1555" s="52">
        <f t="shared" si="191"/>
        <v>2</v>
      </c>
      <c r="J1555" s="96">
        <f t="shared" si="192"/>
        <v>0</v>
      </c>
      <c r="K1555" s="97">
        <f t="shared" si="190"/>
        <v>0</v>
      </c>
    </row>
    <row r="1556" spans="1:11" ht="30" customHeight="1" x14ac:dyDescent="0.25">
      <c r="A1556" s="338" t="s">
        <v>4734</v>
      </c>
      <c r="B1556" s="260" t="s">
        <v>5085</v>
      </c>
      <c r="C1556" s="183" t="s">
        <v>503</v>
      </c>
      <c r="D1556" s="142"/>
      <c r="E1556" s="166" t="s">
        <v>4404</v>
      </c>
      <c r="F1556" s="233">
        <v>1</v>
      </c>
      <c r="G1556" s="168" t="s">
        <v>4963</v>
      </c>
      <c r="I1556" s="52">
        <f t="shared" si="191"/>
        <v>2</v>
      </c>
      <c r="J1556" s="96">
        <f t="shared" si="192"/>
        <v>0</v>
      </c>
      <c r="K1556" s="97">
        <f t="shared" si="190"/>
        <v>0</v>
      </c>
    </row>
    <row r="1557" spans="1:11" ht="30" customHeight="1" x14ac:dyDescent="0.25">
      <c r="A1557" s="338" t="s">
        <v>4735</v>
      </c>
      <c r="B1557" s="260" t="s">
        <v>5085</v>
      </c>
      <c r="C1557" s="183" t="s">
        <v>504</v>
      </c>
      <c r="D1557" s="142"/>
      <c r="E1557" s="166" t="s">
        <v>4404</v>
      </c>
      <c r="F1557" s="233">
        <v>1</v>
      </c>
      <c r="G1557" s="168" t="s">
        <v>4963</v>
      </c>
      <c r="I1557" s="52">
        <f t="shared" si="191"/>
        <v>2</v>
      </c>
      <c r="J1557" s="96">
        <f t="shared" si="192"/>
        <v>0</v>
      </c>
      <c r="K1557" s="97">
        <f t="shared" si="190"/>
        <v>0</v>
      </c>
    </row>
    <row r="1558" spans="1:11" ht="30" customHeight="1" x14ac:dyDescent="0.25">
      <c r="A1558" s="338" t="s">
        <v>4736</v>
      </c>
      <c r="B1558" s="260" t="s">
        <v>5085</v>
      </c>
      <c r="C1558" s="183" t="s">
        <v>505</v>
      </c>
      <c r="D1558" s="142"/>
      <c r="E1558" s="166" t="s">
        <v>4404</v>
      </c>
      <c r="F1558" s="233">
        <v>1</v>
      </c>
      <c r="G1558" s="168" t="s">
        <v>4963</v>
      </c>
      <c r="I1558" s="52">
        <f t="shared" si="191"/>
        <v>2</v>
      </c>
      <c r="J1558" s="96">
        <f t="shared" si="192"/>
        <v>0</v>
      </c>
      <c r="K1558" s="97">
        <f t="shared" si="190"/>
        <v>0</v>
      </c>
    </row>
    <row r="1559" spans="1:11" ht="30" customHeight="1" x14ac:dyDescent="0.25">
      <c r="A1559" s="338" t="s">
        <v>4737</v>
      </c>
      <c r="B1559" s="260" t="s">
        <v>5085</v>
      </c>
      <c r="C1559" s="183" t="s">
        <v>4141</v>
      </c>
      <c r="D1559" s="142"/>
      <c r="E1559" s="166"/>
      <c r="F1559" s="233">
        <v>1</v>
      </c>
      <c r="G1559" s="168" t="s">
        <v>4963</v>
      </c>
      <c r="I1559" s="52">
        <f t="shared" si="191"/>
        <v>2</v>
      </c>
      <c r="J1559" s="96">
        <f t="shared" si="192"/>
        <v>0</v>
      </c>
      <c r="K1559" s="97">
        <f t="shared" si="190"/>
        <v>0</v>
      </c>
    </row>
    <row r="1560" spans="1:11" ht="30" customHeight="1" x14ac:dyDescent="0.25">
      <c r="A1560" s="338" t="s">
        <v>4738</v>
      </c>
      <c r="B1560" s="260" t="s">
        <v>5085</v>
      </c>
      <c r="C1560" s="183" t="s">
        <v>4142</v>
      </c>
      <c r="D1560" s="142"/>
      <c r="E1560" s="166"/>
      <c r="F1560" s="233">
        <v>1</v>
      </c>
      <c r="G1560" s="168" t="s">
        <v>4963</v>
      </c>
      <c r="I1560" s="52">
        <f t="shared" si="191"/>
        <v>2</v>
      </c>
      <c r="J1560" s="96">
        <f t="shared" si="192"/>
        <v>0</v>
      </c>
      <c r="K1560" s="97">
        <f t="shared" si="190"/>
        <v>0</v>
      </c>
    </row>
    <row r="1561" spans="1:11" ht="30" customHeight="1" x14ac:dyDescent="0.25">
      <c r="A1561" s="338" t="s">
        <v>4739</v>
      </c>
      <c r="B1561" s="260" t="s">
        <v>5085</v>
      </c>
      <c r="C1561" s="183" t="s">
        <v>506</v>
      </c>
      <c r="D1561" s="142"/>
      <c r="E1561" s="166" t="s">
        <v>4404</v>
      </c>
      <c r="F1561" s="233">
        <v>1</v>
      </c>
      <c r="G1561" s="168" t="s">
        <v>4963</v>
      </c>
      <c r="I1561" s="52">
        <f t="shared" si="191"/>
        <v>2</v>
      </c>
      <c r="J1561" s="96">
        <f t="shared" si="192"/>
        <v>0</v>
      </c>
      <c r="K1561" s="97">
        <f t="shared" si="190"/>
        <v>0</v>
      </c>
    </row>
    <row r="1562" spans="1:11" ht="30" customHeight="1" x14ac:dyDescent="0.25">
      <c r="A1562" s="338" t="s">
        <v>4740</v>
      </c>
      <c r="B1562" s="260" t="s">
        <v>5085</v>
      </c>
      <c r="C1562" s="183" t="s">
        <v>507</v>
      </c>
      <c r="D1562" s="142"/>
      <c r="E1562" s="166" t="s">
        <v>4404</v>
      </c>
      <c r="F1562" s="233">
        <v>1</v>
      </c>
      <c r="G1562" s="168" t="s">
        <v>4963</v>
      </c>
      <c r="I1562" s="52">
        <f t="shared" si="191"/>
        <v>2</v>
      </c>
      <c r="J1562" s="96">
        <f t="shared" si="192"/>
        <v>0</v>
      </c>
      <c r="K1562" s="97">
        <f t="shared" si="190"/>
        <v>0</v>
      </c>
    </row>
    <row r="1563" spans="1:11" ht="30" customHeight="1" x14ac:dyDescent="0.25">
      <c r="A1563" s="338" t="s">
        <v>4741</v>
      </c>
      <c r="B1563" s="260" t="s">
        <v>5085</v>
      </c>
      <c r="C1563" s="183" t="s">
        <v>508</v>
      </c>
      <c r="D1563" s="142"/>
      <c r="E1563" s="166" t="s">
        <v>4404</v>
      </c>
      <c r="F1563" s="233">
        <v>1</v>
      </c>
      <c r="G1563" s="168" t="s">
        <v>4963</v>
      </c>
      <c r="I1563" s="52">
        <f t="shared" si="191"/>
        <v>2</v>
      </c>
      <c r="J1563" s="96">
        <f t="shared" si="192"/>
        <v>0</v>
      </c>
      <c r="K1563" s="97">
        <f t="shared" si="190"/>
        <v>0</v>
      </c>
    </row>
    <row r="1564" spans="1:11" ht="30" customHeight="1" x14ac:dyDescent="0.25">
      <c r="A1564" s="338" t="s">
        <v>4742</v>
      </c>
      <c r="B1564" s="260" t="s">
        <v>5085</v>
      </c>
      <c r="C1564" s="183" t="s">
        <v>228</v>
      </c>
      <c r="D1564" s="142"/>
      <c r="E1564" s="166" t="s">
        <v>4404</v>
      </c>
      <c r="F1564" s="233">
        <v>1</v>
      </c>
      <c r="G1564" s="168" t="s">
        <v>4963</v>
      </c>
      <c r="I1564" s="52">
        <f t="shared" si="191"/>
        <v>2</v>
      </c>
      <c r="J1564" s="96">
        <f t="shared" si="192"/>
        <v>0</v>
      </c>
      <c r="K1564" s="97">
        <f t="shared" si="190"/>
        <v>0</v>
      </c>
    </row>
    <row r="1565" spans="1:11" ht="30" customHeight="1" x14ac:dyDescent="0.25">
      <c r="A1565" s="338" t="s">
        <v>4743</v>
      </c>
      <c r="B1565" s="260" t="s">
        <v>5085</v>
      </c>
      <c r="C1565" s="183" t="s">
        <v>49</v>
      </c>
      <c r="D1565" s="142"/>
      <c r="E1565" s="166" t="s">
        <v>4404</v>
      </c>
      <c r="F1565" s="233">
        <v>1</v>
      </c>
      <c r="G1565" s="168" t="s">
        <v>4963</v>
      </c>
      <c r="I1565" s="52">
        <f t="shared" si="191"/>
        <v>2</v>
      </c>
      <c r="J1565" s="96">
        <f t="shared" si="192"/>
        <v>0</v>
      </c>
      <c r="K1565" s="97">
        <f t="shared" si="190"/>
        <v>0</v>
      </c>
    </row>
    <row r="1566" spans="1:11" ht="30" customHeight="1" x14ac:dyDescent="0.25">
      <c r="A1566" s="338" t="s">
        <v>4744</v>
      </c>
      <c r="B1566" s="260" t="s">
        <v>5085</v>
      </c>
      <c r="C1566" s="183" t="s">
        <v>4876</v>
      </c>
      <c r="D1566" s="142"/>
      <c r="E1566" s="166" t="s">
        <v>4405</v>
      </c>
      <c r="F1566" s="233">
        <v>1</v>
      </c>
      <c r="G1566" s="168" t="s">
        <v>4963</v>
      </c>
      <c r="I1566" s="52">
        <f t="shared" si="191"/>
        <v>2</v>
      </c>
      <c r="J1566" s="96">
        <f t="shared" si="192"/>
        <v>0</v>
      </c>
      <c r="K1566" s="97">
        <f t="shared" si="190"/>
        <v>0</v>
      </c>
    </row>
    <row r="1567" spans="1:11" ht="30" customHeight="1" x14ac:dyDescent="0.25">
      <c r="A1567" s="338" t="s">
        <v>4745</v>
      </c>
      <c r="B1567" s="260" t="s">
        <v>5085</v>
      </c>
      <c r="C1567" s="183" t="s">
        <v>1485</v>
      </c>
      <c r="D1567" s="142"/>
      <c r="E1567" s="166"/>
      <c r="F1567" s="233">
        <v>1</v>
      </c>
      <c r="G1567" s="168" t="s">
        <v>4963</v>
      </c>
      <c r="I1567" s="52">
        <f t="shared" si="191"/>
        <v>2</v>
      </c>
      <c r="J1567" s="96">
        <f t="shared" si="192"/>
        <v>0</v>
      </c>
      <c r="K1567" s="97">
        <f t="shared" si="190"/>
        <v>0</v>
      </c>
    </row>
    <row r="1568" spans="1:11" ht="30" customHeight="1" x14ac:dyDescent="0.25">
      <c r="A1568" s="338" t="s">
        <v>4746</v>
      </c>
      <c r="B1568" s="260" t="s">
        <v>5085</v>
      </c>
      <c r="C1568" s="183" t="s">
        <v>3114</v>
      </c>
      <c r="D1568" s="142"/>
      <c r="E1568" s="166"/>
      <c r="F1568" s="233">
        <v>1</v>
      </c>
      <c r="G1568" s="168" t="s">
        <v>4963</v>
      </c>
      <c r="I1568" s="52">
        <f t="shared" si="191"/>
        <v>2</v>
      </c>
      <c r="J1568" s="96">
        <f t="shared" si="192"/>
        <v>0</v>
      </c>
      <c r="K1568" s="97">
        <f t="shared" si="190"/>
        <v>0</v>
      </c>
    </row>
    <row r="1569" spans="1:13" ht="30" customHeight="1" x14ac:dyDescent="0.25">
      <c r="A1569" s="338" t="s">
        <v>4747</v>
      </c>
      <c r="B1569" s="260" t="s">
        <v>5085</v>
      </c>
      <c r="C1569" s="183" t="s">
        <v>3093</v>
      </c>
      <c r="D1569" s="142"/>
      <c r="E1569" s="166"/>
      <c r="F1569" s="233">
        <v>1</v>
      </c>
      <c r="G1569" s="168" t="s">
        <v>4963</v>
      </c>
      <c r="I1569" s="52">
        <f t="shared" si="191"/>
        <v>2</v>
      </c>
      <c r="J1569" s="96">
        <f t="shared" si="192"/>
        <v>0</v>
      </c>
      <c r="K1569" s="97">
        <f t="shared" si="190"/>
        <v>0</v>
      </c>
    </row>
    <row r="1570" spans="1:13" ht="30" customHeight="1" x14ac:dyDescent="0.25">
      <c r="A1570" s="338" t="s">
        <v>4748</v>
      </c>
      <c r="B1570" s="260" t="s">
        <v>5085</v>
      </c>
      <c r="C1570" s="183" t="s">
        <v>3092</v>
      </c>
      <c r="D1570" s="142"/>
      <c r="E1570" s="166"/>
      <c r="F1570" s="233">
        <v>1</v>
      </c>
      <c r="G1570" s="168" t="s">
        <v>4963</v>
      </c>
      <c r="I1570" s="52">
        <f t="shared" si="191"/>
        <v>2</v>
      </c>
      <c r="J1570" s="96">
        <f t="shared" si="192"/>
        <v>0</v>
      </c>
      <c r="K1570" s="97">
        <f t="shared" si="190"/>
        <v>0</v>
      </c>
    </row>
    <row r="1571" spans="1:13" ht="30" customHeight="1" x14ac:dyDescent="0.25">
      <c r="A1571" s="338" t="s">
        <v>4749</v>
      </c>
      <c r="B1571" s="260" t="s">
        <v>5085</v>
      </c>
      <c r="C1571" s="183" t="s">
        <v>1486</v>
      </c>
      <c r="D1571" s="142"/>
      <c r="E1571" s="166"/>
      <c r="F1571" s="233">
        <v>1</v>
      </c>
      <c r="G1571" s="168" t="s">
        <v>4963</v>
      </c>
      <c r="I1571" s="52">
        <f t="shared" si="191"/>
        <v>2</v>
      </c>
      <c r="J1571" s="96">
        <f t="shared" si="192"/>
        <v>0</v>
      </c>
      <c r="K1571" s="97">
        <f t="shared" si="190"/>
        <v>0</v>
      </c>
    </row>
    <row r="1572" spans="1:13" ht="30" customHeight="1" x14ac:dyDescent="0.25">
      <c r="A1572" s="338" t="s">
        <v>4750</v>
      </c>
      <c r="B1572" s="260" t="s">
        <v>5085</v>
      </c>
      <c r="C1572" s="183" t="s">
        <v>1487</v>
      </c>
      <c r="D1572" s="142"/>
      <c r="E1572" s="166"/>
      <c r="F1572" s="233">
        <v>1</v>
      </c>
      <c r="G1572" s="168" t="s">
        <v>4963</v>
      </c>
      <c r="I1572" s="52">
        <f t="shared" si="191"/>
        <v>2</v>
      </c>
      <c r="J1572" s="96">
        <f t="shared" si="192"/>
        <v>0</v>
      </c>
      <c r="K1572" s="97">
        <f t="shared" si="190"/>
        <v>0</v>
      </c>
    </row>
    <row r="1573" spans="1:13" ht="30" customHeight="1" x14ac:dyDescent="0.25">
      <c r="A1573" s="338" t="s">
        <v>4751</v>
      </c>
      <c r="B1573" s="260" t="s">
        <v>5085</v>
      </c>
      <c r="C1573" s="183" t="s">
        <v>229</v>
      </c>
      <c r="D1573" s="142"/>
      <c r="E1573" s="166" t="s">
        <v>4404</v>
      </c>
      <c r="F1573" s="233">
        <v>1</v>
      </c>
      <c r="G1573" s="168" t="s">
        <v>4963</v>
      </c>
      <c r="I1573" s="52">
        <f t="shared" si="191"/>
        <v>2</v>
      </c>
      <c r="J1573" s="96">
        <f t="shared" si="192"/>
        <v>0</v>
      </c>
      <c r="K1573" s="97">
        <f t="shared" si="190"/>
        <v>0</v>
      </c>
    </row>
    <row r="1574" spans="1:13" ht="30" customHeight="1" x14ac:dyDescent="0.25">
      <c r="A1574" s="338" t="s">
        <v>4752</v>
      </c>
      <c r="B1574" s="260" t="s">
        <v>5085</v>
      </c>
      <c r="C1574" s="183" t="s">
        <v>50</v>
      </c>
      <c r="D1574" s="142"/>
      <c r="E1574" s="166" t="s">
        <v>4404</v>
      </c>
      <c r="F1574" s="233">
        <v>1</v>
      </c>
      <c r="G1574" s="168" t="s">
        <v>4963</v>
      </c>
      <c r="I1574" s="52">
        <f t="shared" si="191"/>
        <v>2</v>
      </c>
      <c r="J1574" s="96">
        <f t="shared" si="192"/>
        <v>0</v>
      </c>
      <c r="K1574" s="97">
        <f t="shared" si="190"/>
        <v>0</v>
      </c>
    </row>
    <row r="1575" spans="1:13" ht="30" customHeight="1" x14ac:dyDescent="0.25">
      <c r="A1575" s="338" t="s">
        <v>4753</v>
      </c>
      <c r="B1575" s="260" t="s">
        <v>5085</v>
      </c>
      <c r="C1575" s="183" t="s">
        <v>230</v>
      </c>
      <c r="D1575" s="142"/>
      <c r="E1575" s="166" t="s">
        <v>4404</v>
      </c>
      <c r="F1575" s="233">
        <v>1</v>
      </c>
      <c r="G1575" s="168" t="s">
        <v>4963</v>
      </c>
      <c r="I1575" s="52">
        <f t="shared" si="191"/>
        <v>2</v>
      </c>
      <c r="J1575" s="96">
        <f t="shared" si="192"/>
        <v>0</v>
      </c>
      <c r="K1575" s="97">
        <f t="shared" si="190"/>
        <v>0</v>
      </c>
    </row>
    <row r="1576" spans="1:13" ht="30" customHeight="1" x14ac:dyDescent="0.25">
      <c r="A1576" s="338" t="s">
        <v>4754</v>
      </c>
      <c r="B1576" s="260" t="s">
        <v>5085</v>
      </c>
      <c r="C1576" s="183" t="s">
        <v>231</v>
      </c>
      <c r="D1576" s="313"/>
      <c r="E1576" s="166" t="s">
        <v>4404</v>
      </c>
      <c r="F1576" s="233">
        <v>1</v>
      </c>
      <c r="G1576" s="168" t="s">
        <v>4963</v>
      </c>
      <c r="I1576" s="52">
        <f t="shared" si="191"/>
        <v>2</v>
      </c>
      <c r="J1576" s="96">
        <f t="shared" si="192"/>
        <v>0</v>
      </c>
      <c r="K1576" s="97">
        <f t="shared" si="190"/>
        <v>0</v>
      </c>
    </row>
    <row r="1577" spans="1:13" ht="30" customHeight="1" x14ac:dyDescent="0.25">
      <c r="A1577" s="338" t="s">
        <v>4755</v>
      </c>
      <c r="B1577" s="260" t="s">
        <v>5085</v>
      </c>
      <c r="C1577" s="183" t="s">
        <v>232</v>
      </c>
      <c r="D1577" s="142"/>
      <c r="E1577" s="166" t="s">
        <v>4404</v>
      </c>
      <c r="F1577" s="233">
        <v>1</v>
      </c>
      <c r="G1577" s="168" t="s">
        <v>4963</v>
      </c>
      <c r="I1577" s="52">
        <f t="shared" si="191"/>
        <v>2</v>
      </c>
      <c r="J1577" s="96">
        <f t="shared" si="192"/>
        <v>0</v>
      </c>
      <c r="K1577" s="97">
        <f t="shared" si="190"/>
        <v>0</v>
      </c>
    </row>
    <row r="1578" spans="1:13" ht="30" customHeight="1" x14ac:dyDescent="0.25">
      <c r="A1578" s="338" t="s">
        <v>4756</v>
      </c>
      <c r="B1578" s="260" t="s">
        <v>5085</v>
      </c>
      <c r="C1578" s="238" t="s">
        <v>51</v>
      </c>
      <c r="D1578" s="313"/>
      <c r="E1578" s="166" t="s">
        <v>4404</v>
      </c>
      <c r="F1578" s="327">
        <v>1</v>
      </c>
      <c r="G1578" s="168" t="s">
        <v>4963</v>
      </c>
      <c r="I1578" s="52">
        <f t="shared" si="191"/>
        <v>2</v>
      </c>
      <c r="J1578" s="96">
        <f t="shared" si="192"/>
        <v>0</v>
      </c>
      <c r="K1578" s="97">
        <f t="shared" si="190"/>
        <v>0</v>
      </c>
    </row>
    <row r="1579" spans="1:13" s="29" customFormat="1" x14ac:dyDescent="0.25">
      <c r="A1579" s="191"/>
      <c r="B1579" s="192"/>
      <c r="C1579" s="235"/>
      <c r="D1579" s="188"/>
      <c r="E1579" s="175"/>
      <c r="F1579" s="194"/>
      <c r="G1579" s="331"/>
      <c r="H1579" s="27"/>
      <c r="I1579" s="52"/>
      <c r="J1579" s="96"/>
      <c r="K1579" s="97"/>
    </row>
    <row r="1580" spans="1:13" s="48" customFormat="1" ht="30" customHeight="1" x14ac:dyDescent="0.25">
      <c r="A1580" s="219" t="s">
        <v>4757</v>
      </c>
      <c r="B1580" s="374" t="s">
        <v>5085</v>
      </c>
      <c r="C1580" s="475" t="s">
        <v>3094</v>
      </c>
      <c r="D1580" s="476"/>
      <c r="E1580" s="166"/>
      <c r="F1580" s="417">
        <v>1</v>
      </c>
      <c r="G1580" s="168" t="s">
        <v>4963</v>
      </c>
      <c r="H1580" s="27"/>
      <c r="I1580" s="52">
        <f>IF(NOT(ISBLANK($B1580)),VLOOKUP($B1580,specdata,2,FALSE),"")</f>
        <v>2</v>
      </c>
      <c r="J1580" s="96">
        <f>VLOOKUP(G1580,AvailabilityData,2,FALSE)</f>
        <v>0</v>
      </c>
      <c r="K1580" s="97">
        <f t="shared" si="190"/>
        <v>0</v>
      </c>
      <c r="M1580" s="29"/>
    </row>
    <row r="1581" spans="1:13" s="48" customFormat="1" ht="25.5" x14ac:dyDescent="0.25">
      <c r="A1581" s="191"/>
      <c r="B1581" s="192"/>
      <c r="C1581" s="235" t="s">
        <v>3095</v>
      </c>
      <c r="D1581" s="188"/>
      <c r="E1581" s="175"/>
      <c r="F1581" s="194"/>
      <c r="G1581" s="331"/>
      <c r="H1581" s="27"/>
      <c r="I1581" s="52"/>
      <c r="J1581" s="96"/>
      <c r="K1581" s="97"/>
      <c r="M1581" s="29"/>
    </row>
    <row r="1582" spans="1:13" ht="30" customHeight="1" x14ac:dyDescent="0.25">
      <c r="A1582" s="162" t="s">
        <v>4758</v>
      </c>
      <c r="B1582" s="163" t="s">
        <v>5085</v>
      </c>
      <c r="C1582" s="183" t="s">
        <v>282</v>
      </c>
      <c r="D1582" s="142"/>
      <c r="E1582" s="171"/>
      <c r="F1582" s="243">
        <v>1</v>
      </c>
      <c r="G1582" s="168" t="s">
        <v>4963</v>
      </c>
      <c r="I1582" s="52">
        <f t="shared" ref="I1582:I1593" si="193">IF(NOT(ISBLANK($B1582)),VLOOKUP($B1582,specdata,2,FALSE),"")</f>
        <v>2</v>
      </c>
      <c r="J1582" s="96">
        <f t="shared" ref="J1582:J1593" si="194">VLOOKUP(G1582,AvailabilityData,2,FALSE)</f>
        <v>0</v>
      </c>
      <c r="K1582" s="97">
        <f t="shared" si="190"/>
        <v>0</v>
      </c>
    </row>
    <row r="1583" spans="1:13" ht="30" customHeight="1" x14ac:dyDescent="0.25">
      <c r="A1583" s="162" t="s">
        <v>4759</v>
      </c>
      <c r="B1583" s="163" t="s">
        <v>5085</v>
      </c>
      <c r="C1583" s="183" t="s">
        <v>283</v>
      </c>
      <c r="D1583" s="142"/>
      <c r="E1583" s="171"/>
      <c r="F1583" s="243">
        <v>1</v>
      </c>
      <c r="G1583" s="168" t="s">
        <v>4963</v>
      </c>
      <c r="I1583" s="52">
        <f t="shared" si="193"/>
        <v>2</v>
      </c>
      <c r="J1583" s="96">
        <f t="shared" si="194"/>
        <v>0</v>
      </c>
      <c r="K1583" s="97">
        <f t="shared" si="190"/>
        <v>0</v>
      </c>
    </row>
    <row r="1584" spans="1:13" ht="30" customHeight="1" x14ac:dyDescent="0.25">
      <c r="A1584" s="162" t="s">
        <v>4760</v>
      </c>
      <c r="B1584" s="163" t="s">
        <v>5085</v>
      </c>
      <c r="C1584" s="183" t="s">
        <v>284</v>
      </c>
      <c r="D1584" s="142"/>
      <c r="E1584" s="171"/>
      <c r="F1584" s="243">
        <v>1</v>
      </c>
      <c r="G1584" s="168" t="s">
        <v>4963</v>
      </c>
      <c r="I1584" s="52">
        <f t="shared" si="193"/>
        <v>2</v>
      </c>
      <c r="J1584" s="96">
        <f t="shared" si="194"/>
        <v>0</v>
      </c>
      <c r="K1584" s="97">
        <f t="shared" si="190"/>
        <v>0</v>
      </c>
    </row>
    <row r="1585" spans="1:11" ht="30" customHeight="1" x14ac:dyDescent="0.25">
      <c r="A1585" s="162" t="s">
        <v>4761</v>
      </c>
      <c r="B1585" s="163" t="s">
        <v>5085</v>
      </c>
      <c r="C1585" s="183" t="s">
        <v>285</v>
      </c>
      <c r="D1585" s="142"/>
      <c r="E1585" s="171"/>
      <c r="F1585" s="243">
        <v>1</v>
      </c>
      <c r="G1585" s="168" t="s">
        <v>4963</v>
      </c>
      <c r="I1585" s="52">
        <f t="shared" si="193"/>
        <v>2</v>
      </c>
      <c r="J1585" s="96">
        <f t="shared" si="194"/>
        <v>0</v>
      </c>
      <c r="K1585" s="97">
        <f t="shared" si="190"/>
        <v>0</v>
      </c>
    </row>
    <row r="1586" spans="1:11" ht="30" customHeight="1" x14ac:dyDescent="0.25">
      <c r="A1586" s="162" t="s">
        <v>4762</v>
      </c>
      <c r="B1586" s="163" t="s">
        <v>5085</v>
      </c>
      <c r="C1586" s="183" t="s">
        <v>286</v>
      </c>
      <c r="D1586" s="142"/>
      <c r="E1586" s="171"/>
      <c r="F1586" s="243">
        <v>1</v>
      </c>
      <c r="G1586" s="168" t="s">
        <v>4963</v>
      </c>
      <c r="I1586" s="52">
        <f t="shared" si="193"/>
        <v>2</v>
      </c>
      <c r="J1586" s="96">
        <f t="shared" si="194"/>
        <v>0</v>
      </c>
      <c r="K1586" s="97">
        <f t="shared" si="190"/>
        <v>0</v>
      </c>
    </row>
    <row r="1587" spans="1:11" ht="30" customHeight="1" x14ac:dyDescent="0.25">
      <c r="A1587" s="162" t="s">
        <v>4763</v>
      </c>
      <c r="B1587" s="163" t="s">
        <v>5085</v>
      </c>
      <c r="C1587" s="183" t="s">
        <v>1400</v>
      </c>
      <c r="D1587" s="142"/>
      <c r="E1587" s="171"/>
      <c r="F1587" s="243">
        <v>1</v>
      </c>
      <c r="G1587" s="168" t="s">
        <v>4963</v>
      </c>
      <c r="I1587" s="52">
        <f t="shared" si="193"/>
        <v>2</v>
      </c>
      <c r="J1587" s="96">
        <f t="shared" si="194"/>
        <v>0</v>
      </c>
      <c r="K1587" s="97">
        <f t="shared" si="190"/>
        <v>0</v>
      </c>
    </row>
    <row r="1588" spans="1:11" ht="30" customHeight="1" x14ac:dyDescent="0.25">
      <c r="A1588" s="162" t="s">
        <v>4764</v>
      </c>
      <c r="B1588" s="163" t="s">
        <v>5085</v>
      </c>
      <c r="C1588" s="183" t="s">
        <v>495</v>
      </c>
      <c r="D1588" s="142"/>
      <c r="E1588" s="171"/>
      <c r="F1588" s="243">
        <v>1</v>
      </c>
      <c r="G1588" s="168" t="s">
        <v>4963</v>
      </c>
      <c r="I1588" s="52">
        <f t="shared" si="193"/>
        <v>2</v>
      </c>
      <c r="J1588" s="96">
        <f t="shared" si="194"/>
        <v>0</v>
      </c>
      <c r="K1588" s="97">
        <f t="shared" si="190"/>
        <v>0</v>
      </c>
    </row>
    <row r="1589" spans="1:11" ht="30" customHeight="1" x14ac:dyDescent="0.25">
      <c r="A1589" s="162" t="s">
        <v>4765</v>
      </c>
      <c r="B1589" s="163" t="s">
        <v>5085</v>
      </c>
      <c r="C1589" s="183" t="s">
        <v>496</v>
      </c>
      <c r="D1589" s="142"/>
      <c r="E1589" s="171"/>
      <c r="F1589" s="243">
        <v>1</v>
      </c>
      <c r="G1589" s="168" t="s">
        <v>4963</v>
      </c>
      <c r="I1589" s="52">
        <f t="shared" si="193"/>
        <v>2</v>
      </c>
      <c r="J1589" s="96">
        <f t="shared" si="194"/>
        <v>0</v>
      </c>
      <c r="K1589" s="97">
        <f t="shared" si="190"/>
        <v>0</v>
      </c>
    </row>
    <row r="1590" spans="1:11" ht="30" customHeight="1" x14ac:dyDescent="0.25">
      <c r="A1590" s="162" t="s">
        <v>4766</v>
      </c>
      <c r="B1590" s="163" t="s">
        <v>5085</v>
      </c>
      <c r="C1590" s="183" t="s">
        <v>497</v>
      </c>
      <c r="D1590" s="142"/>
      <c r="E1590" s="171"/>
      <c r="F1590" s="243">
        <v>1</v>
      </c>
      <c r="G1590" s="168" t="s">
        <v>4963</v>
      </c>
      <c r="I1590" s="52">
        <f t="shared" si="193"/>
        <v>2</v>
      </c>
      <c r="J1590" s="96">
        <f t="shared" si="194"/>
        <v>0</v>
      </c>
      <c r="K1590" s="97">
        <f t="shared" si="190"/>
        <v>0</v>
      </c>
    </row>
    <row r="1591" spans="1:11" ht="30" customHeight="1" x14ac:dyDescent="0.25">
      <c r="A1591" s="162" t="s">
        <v>4767</v>
      </c>
      <c r="B1591" s="163" t="s">
        <v>5085</v>
      </c>
      <c r="C1591" s="183" t="s">
        <v>1614</v>
      </c>
      <c r="D1591" s="142"/>
      <c r="E1591" s="171"/>
      <c r="F1591" s="243">
        <v>1</v>
      </c>
      <c r="G1591" s="168" t="s">
        <v>4963</v>
      </c>
      <c r="I1591" s="52">
        <f t="shared" si="193"/>
        <v>2</v>
      </c>
      <c r="J1591" s="96">
        <f t="shared" si="194"/>
        <v>0</v>
      </c>
      <c r="K1591" s="97">
        <f t="shared" si="190"/>
        <v>0</v>
      </c>
    </row>
    <row r="1592" spans="1:11" ht="30" customHeight="1" x14ac:dyDescent="0.25">
      <c r="A1592" s="162" t="s">
        <v>4768</v>
      </c>
      <c r="B1592" s="163" t="s">
        <v>5085</v>
      </c>
      <c r="C1592" s="183" t="s">
        <v>1617</v>
      </c>
      <c r="D1592" s="142"/>
      <c r="E1592" s="171"/>
      <c r="F1592" s="243">
        <v>1</v>
      </c>
      <c r="G1592" s="168" t="s">
        <v>4963</v>
      </c>
      <c r="I1592" s="52">
        <f t="shared" si="193"/>
        <v>2</v>
      </c>
      <c r="J1592" s="96">
        <f t="shared" si="194"/>
        <v>0</v>
      </c>
      <c r="K1592" s="97">
        <f t="shared" si="190"/>
        <v>0</v>
      </c>
    </row>
    <row r="1593" spans="1:11" ht="30" customHeight="1" x14ac:dyDescent="0.25">
      <c r="A1593" s="162" t="s">
        <v>4769</v>
      </c>
      <c r="B1593" s="163" t="s">
        <v>5085</v>
      </c>
      <c r="C1593" s="183" t="s">
        <v>4143</v>
      </c>
      <c r="D1593" s="142"/>
      <c r="E1593" s="171"/>
      <c r="F1593" s="233">
        <v>1</v>
      </c>
      <c r="G1593" s="168" t="s">
        <v>4963</v>
      </c>
      <c r="I1593" s="52">
        <f t="shared" si="193"/>
        <v>2</v>
      </c>
      <c r="J1593" s="96">
        <f t="shared" si="194"/>
        <v>0</v>
      </c>
      <c r="K1593" s="97">
        <f t="shared" si="190"/>
        <v>0</v>
      </c>
    </row>
    <row r="1594" spans="1:11" ht="25.5" x14ac:dyDescent="0.25">
      <c r="A1594" s="191"/>
      <c r="B1594" s="192"/>
      <c r="C1594" s="235" t="s">
        <v>1618</v>
      </c>
      <c r="D1594" s="188"/>
      <c r="E1594" s="175"/>
      <c r="F1594" s="194"/>
      <c r="G1594" s="331"/>
      <c r="I1594" s="52"/>
      <c r="J1594" s="96"/>
      <c r="K1594" s="97"/>
    </row>
    <row r="1595" spans="1:11" ht="30" customHeight="1" x14ac:dyDescent="0.25">
      <c r="A1595" s="338" t="s">
        <v>4770</v>
      </c>
      <c r="B1595" s="260" t="s">
        <v>5085</v>
      </c>
      <c r="C1595" s="223" t="s">
        <v>30</v>
      </c>
      <c r="D1595" s="142"/>
      <c r="E1595" s="166" t="s">
        <v>4404</v>
      </c>
      <c r="F1595" s="262">
        <v>1</v>
      </c>
      <c r="G1595" s="168" t="s">
        <v>4963</v>
      </c>
      <c r="I1595" s="52">
        <f>IF(NOT(ISBLANK($B1595)),VLOOKUP($B1595,specdata,2,FALSE),"")</f>
        <v>2</v>
      </c>
      <c r="J1595" s="96">
        <f>VLOOKUP(G1595,AvailabilityData,2,FALSE)</f>
        <v>0</v>
      </c>
      <c r="K1595" s="97">
        <f t="shared" si="190"/>
        <v>0</v>
      </c>
    </row>
    <row r="1596" spans="1:11" ht="30" customHeight="1" x14ac:dyDescent="0.25">
      <c r="A1596" s="338" t="s">
        <v>4771</v>
      </c>
      <c r="B1596" s="260" t="s">
        <v>5085</v>
      </c>
      <c r="C1596" s="183" t="s">
        <v>52</v>
      </c>
      <c r="D1596" s="142"/>
      <c r="E1596" s="166" t="s">
        <v>4404</v>
      </c>
      <c r="F1596" s="233">
        <v>1</v>
      </c>
      <c r="G1596" s="168" t="s">
        <v>4963</v>
      </c>
      <c r="I1596" s="52">
        <f>IF(NOT(ISBLANK($B1596)),VLOOKUP($B1596,specdata,2,FALSE),"")</f>
        <v>2</v>
      </c>
      <c r="J1596" s="96">
        <f>VLOOKUP(G1596,AvailabilityData,2,FALSE)</f>
        <v>0</v>
      </c>
      <c r="K1596" s="97">
        <f t="shared" si="190"/>
        <v>0</v>
      </c>
    </row>
    <row r="1597" spans="1:11" ht="30" customHeight="1" x14ac:dyDescent="0.25">
      <c r="A1597" s="338" t="s">
        <v>4772</v>
      </c>
      <c r="B1597" s="260" t="s">
        <v>5085</v>
      </c>
      <c r="C1597" s="183" t="s">
        <v>1484</v>
      </c>
      <c r="D1597" s="313"/>
      <c r="E1597" s="166" t="s">
        <v>4404</v>
      </c>
      <c r="F1597" s="233">
        <v>1</v>
      </c>
      <c r="G1597" s="168" t="s">
        <v>4963</v>
      </c>
      <c r="I1597" s="52">
        <f>IF(NOT(ISBLANK($B1597)),VLOOKUP($B1597,specdata,2,FALSE),"")</f>
        <v>2</v>
      </c>
      <c r="J1597" s="96">
        <f>VLOOKUP(G1597,AvailabilityData,2,FALSE)</f>
        <v>0</v>
      </c>
      <c r="K1597" s="97">
        <f t="shared" si="190"/>
        <v>0</v>
      </c>
    </row>
    <row r="1598" spans="1:11" ht="30" customHeight="1" x14ac:dyDescent="0.25">
      <c r="A1598" s="338" t="s">
        <v>4773</v>
      </c>
      <c r="B1598" s="260" t="s">
        <v>5085</v>
      </c>
      <c r="C1598" s="183" t="s">
        <v>53</v>
      </c>
      <c r="D1598" s="142"/>
      <c r="E1598" s="166" t="s">
        <v>4404</v>
      </c>
      <c r="F1598" s="233">
        <v>1</v>
      </c>
      <c r="G1598" s="168" t="s">
        <v>4963</v>
      </c>
      <c r="I1598" s="52">
        <f>IF(NOT(ISBLANK($B1598)),VLOOKUP($B1598,specdata,2,FALSE),"")</f>
        <v>2</v>
      </c>
      <c r="J1598" s="96">
        <f>VLOOKUP(G1598,AvailabilityData,2,FALSE)</f>
        <v>0</v>
      </c>
      <c r="K1598" s="97">
        <f t="shared" si="190"/>
        <v>0</v>
      </c>
    </row>
    <row r="1599" spans="1:11" ht="30" customHeight="1" x14ac:dyDescent="0.25">
      <c r="A1599" s="338" t="s">
        <v>4774</v>
      </c>
      <c r="B1599" s="260" t="s">
        <v>5085</v>
      </c>
      <c r="C1599" s="238" t="s">
        <v>54</v>
      </c>
      <c r="D1599" s="476"/>
      <c r="E1599" s="166" t="s">
        <v>4404</v>
      </c>
      <c r="F1599" s="327">
        <v>1</v>
      </c>
      <c r="G1599" s="168" t="s">
        <v>4963</v>
      </c>
      <c r="I1599" s="52">
        <f>IF(NOT(ISBLANK($B1599)),VLOOKUP($B1599,specdata,2,FALSE),"")</f>
        <v>2</v>
      </c>
      <c r="J1599" s="96">
        <f>VLOOKUP(G1599,AvailabilityData,2,FALSE)</f>
        <v>0</v>
      </c>
      <c r="K1599" s="97">
        <f t="shared" si="190"/>
        <v>0</v>
      </c>
    </row>
    <row r="1600" spans="1:11" s="29" customFormat="1" x14ac:dyDescent="0.25">
      <c r="A1600" s="191"/>
      <c r="B1600" s="192"/>
      <c r="C1600" s="235" t="s">
        <v>1749</v>
      </c>
      <c r="D1600" s="188"/>
      <c r="E1600" s="175"/>
      <c r="F1600" s="194"/>
      <c r="G1600" s="331"/>
      <c r="H1600" s="27"/>
      <c r="I1600" s="52"/>
      <c r="J1600" s="96"/>
      <c r="K1600" s="97"/>
    </row>
    <row r="1601" spans="1:13" s="48" customFormat="1" ht="30" customHeight="1" x14ac:dyDescent="0.25">
      <c r="A1601" s="219" t="s">
        <v>4775</v>
      </c>
      <c r="B1601" s="374" t="s">
        <v>5085</v>
      </c>
      <c r="C1601" s="475" t="s">
        <v>1619</v>
      </c>
      <c r="D1601" s="314"/>
      <c r="E1601" s="166"/>
      <c r="F1601" s="417">
        <v>1</v>
      </c>
      <c r="G1601" s="168" t="s">
        <v>4963</v>
      </c>
      <c r="H1601" s="27"/>
      <c r="I1601" s="52">
        <f>IF(NOT(ISBLANK($B1601)),VLOOKUP($B1601,specdata,2,FALSE),"")</f>
        <v>2</v>
      </c>
      <c r="J1601" s="96">
        <f>VLOOKUP(G1601,AvailabilityData,2,FALSE)</f>
        <v>0</v>
      </c>
      <c r="K1601" s="97">
        <f t="shared" si="190"/>
        <v>0</v>
      </c>
      <c r="M1601" s="29"/>
    </row>
    <row r="1602" spans="1:13" s="48" customFormat="1" x14ac:dyDescent="0.25">
      <c r="A1602" s="191"/>
      <c r="B1602" s="192"/>
      <c r="C1602" s="235" t="s">
        <v>1620</v>
      </c>
      <c r="D1602" s="188"/>
      <c r="E1602" s="175"/>
      <c r="F1602" s="194"/>
      <c r="G1602" s="331"/>
      <c r="H1602" s="27"/>
      <c r="I1602" s="52"/>
      <c r="J1602" s="96"/>
      <c r="K1602" s="97"/>
      <c r="M1602" s="29"/>
    </row>
    <row r="1603" spans="1:13" ht="30" customHeight="1" x14ac:dyDescent="0.25">
      <c r="A1603" s="338" t="s">
        <v>4776</v>
      </c>
      <c r="B1603" s="260" t="s">
        <v>5085</v>
      </c>
      <c r="C1603" s="223" t="s">
        <v>36</v>
      </c>
      <c r="D1603" s="142"/>
      <c r="E1603" s="284" t="s">
        <v>4404</v>
      </c>
      <c r="F1603" s="262">
        <v>1</v>
      </c>
      <c r="G1603" s="168" t="s">
        <v>4963</v>
      </c>
      <c r="I1603" s="52">
        <f t="shared" ref="I1603:I1609" si="195">IF(NOT(ISBLANK($B1603)),VLOOKUP($B1603,specdata,2,FALSE),"")</f>
        <v>2</v>
      </c>
      <c r="J1603" s="96">
        <f t="shared" ref="J1603:J1609" si="196">VLOOKUP(G1603,AvailabilityData,2,FALSE)</f>
        <v>0</v>
      </c>
      <c r="K1603" s="97">
        <f t="shared" si="190"/>
        <v>0</v>
      </c>
    </row>
    <row r="1604" spans="1:13" ht="30" customHeight="1" x14ac:dyDescent="0.25">
      <c r="A1604" s="338" t="s">
        <v>4777</v>
      </c>
      <c r="B1604" s="260" t="s">
        <v>5085</v>
      </c>
      <c r="C1604" s="183" t="s">
        <v>30</v>
      </c>
      <c r="D1604" s="142"/>
      <c r="E1604" s="284" t="s">
        <v>4404</v>
      </c>
      <c r="F1604" s="233">
        <v>1</v>
      </c>
      <c r="G1604" s="168" t="s">
        <v>4963</v>
      </c>
      <c r="I1604" s="52">
        <f t="shared" si="195"/>
        <v>2</v>
      </c>
      <c r="J1604" s="96">
        <f t="shared" si="196"/>
        <v>0</v>
      </c>
      <c r="K1604" s="97">
        <f t="shared" si="190"/>
        <v>0</v>
      </c>
    </row>
    <row r="1605" spans="1:13" ht="30" customHeight="1" x14ac:dyDescent="0.25">
      <c r="A1605" s="338" t="s">
        <v>4778</v>
      </c>
      <c r="B1605" s="260" t="s">
        <v>5085</v>
      </c>
      <c r="C1605" s="183" t="s">
        <v>62</v>
      </c>
      <c r="D1605" s="142"/>
      <c r="E1605" s="284" t="s">
        <v>4404</v>
      </c>
      <c r="F1605" s="233">
        <v>1</v>
      </c>
      <c r="G1605" s="168" t="s">
        <v>4963</v>
      </c>
      <c r="I1605" s="52">
        <f t="shared" si="195"/>
        <v>2</v>
      </c>
      <c r="J1605" s="96">
        <f t="shared" si="196"/>
        <v>0</v>
      </c>
      <c r="K1605" s="97">
        <f t="shared" si="190"/>
        <v>0</v>
      </c>
    </row>
    <row r="1606" spans="1:13" ht="30" customHeight="1" x14ac:dyDescent="0.25">
      <c r="A1606" s="338" t="s">
        <v>4779</v>
      </c>
      <c r="B1606" s="260" t="s">
        <v>5085</v>
      </c>
      <c r="C1606" s="183" t="s">
        <v>503</v>
      </c>
      <c r="D1606" s="142"/>
      <c r="E1606" s="284" t="s">
        <v>4404</v>
      </c>
      <c r="F1606" s="233">
        <v>1</v>
      </c>
      <c r="G1606" s="168" t="s">
        <v>4963</v>
      </c>
      <c r="I1606" s="52">
        <f t="shared" si="195"/>
        <v>2</v>
      </c>
      <c r="J1606" s="96">
        <f t="shared" si="196"/>
        <v>0</v>
      </c>
      <c r="K1606" s="97">
        <f t="shared" ref="K1606:K1659" si="197">I1606*J1606</f>
        <v>0</v>
      </c>
    </row>
    <row r="1607" spans="1:13" ht="30" customHeight="1" x14ac:dyDescent="0.25">
      <c r="A1607" s="338" t="s">
        <v>4780</v>
      </c>
      <c r="B1607" s="260" t="s">
        <v>5085</v>
      </c>
      <c r="C1607" s="183" t="s">
        <v>505</v>
      </c>
      <c r="D1607" s="313"/>
      <c r="E1607" s="284" t="s">
        <v>4404</v>
      </c>
      <c r="F1607" s="233">
        <v>1</v>
      </c>
      <c r="G1607" s="168" t="s">
        <v>4963</v>
      </c>
      <c r="I1607" s="52">
        <f t="shared" si="195"/>
        <v>2</v>
      </c>
      <c r="J1607" s="96">
        <f t="shared" si="196"/>
        <v>0</v>
      </c>
      <c r="K1607" s="97">
        <f t="shared" si="197"/>
        <v>0</v>
      </c>
    </row>
    <row r="1608" spans="1:13" ht="30" customHeight="1" x14ac:dyDescent="0.25">
      <c r="A1608" s="338" t="s">
        <v>4781</v>
      </c>
      <c r="B1608" s="260" t="s">
        <v>5085</v>
      </c>
      <c r="C1608" s="183" t="s">
        <v>506</v>
      </c>
      <c r="D1608" s="142"/>
      <c r="E1608" s="284" t="s">
        <v>4404</v>
      </c>
      <c r="F1608" s="233">
        <v>1</v>
      </c>
      <c r="G1608" s="168" t="s">
        <v>4963</v>
      </c>
      <c r="I1608" s="52">
        <f t="shared" si="195"/>
        <v>2</v>
      </c>
      <c r="J1608" s="96">
        <f t="shared" si="196"/>
        <v>0</v>
      </c>
      <c r="K1608" s="97">
        <f t="shared" si="197"/>
        <v>0</v>
      </c>
    </row>
    <row r="1609" spans="1:13" ht="30" customHeight="1" x14ac:dyDescent="0.25">
      <c r="A1609" s="338" t="s">
        <v>4782</v>
      </c>
      <c r="B1609" s="260" t="s">
        <v>5085</v>
      </c>
      <c r="C1609" s="238" t="s">
        <v>1489</v>
      </c>
      <c r="D1609" s="477"/>
      <c r="E1609" s="284" t="s">
        <v>4404</v>
      </c>
      <c r="F1609" s="327">
        <v>1</v>
      </c>
      <c r="G1609" s="168" t="s">
        <v>4963</v>
      </c>
      <c r="I1609" s="52">
        <f t="shared" si="195"/>
        <v>2</v>
      </c>
      <c r="J1609" s="96">
        <f t="shared" si="196"/>
        <v>0</v>
      </c>
      <c r="K1609" s="97">
        <f t="shared" si="197"/>
        <v>0</v>
      </c>
    </row>
    <row r="1610" spans="1:13" x14ac:dyDescent="0.25">
      <c r="A1610" s="191"/>
      <c r="B1610" s="235"/>
      <c r="C1610" s="235"/>
      <c r="D1610" s="188"/>
      <c r="E1610" s="175"/>
      <c r="F1610" s="194"/>
      <c r="G1610" s="331"/>
      <c r="I1610" s="52"/>
      <c r="J1610" s="96"/>
      <c r="K1610" s="97"/>
    </row>
    <row r="1611" spans="1:13" ht="30" customHeight="1" x14ac:dyDescent="0.25">
      <c r="A1611" s="338" t="s">
        <v>4783</v>
      </c>
      <c r="B1611" s="374" t="s">
        <v>5085</v>
      </c>
      <c r="C1611" s="390" t="s">
        <v>1616</v>
      </c>
      <c r="D1611" s="314"/>
      <c r="E1611" s="166" t="s">
        <v>4405</v>
      </c>
      <c r="F1611" s="417">
        <v>1</v>
      </c>
      <c r="G1611" s="168" t="s">
        <v>4963</v>
      </c>
      <c r="I1611" s="52">
        <f>IF(NOT(ISBLANK($B1611)),VLOOKUP($B1611,specdata,2,FALSE),"")</f>
        <v>2</v>
      </c>
      <c r="J1611" s="96">
        <f>VLOOKUP(G1611,AvailabilityData,2,FALSE)</f>
        <v>0</v>
      </c>
      <c r="K1611" s="97">
        <f t="shared" si="197"/>
        <v>0</v>
      </c>
    </row>
    <row r="1612" spans="1:13" ht="25.5" x14ac:dyDescent="0.25">
      <c r="A1612" s="191"/>
      <c r="B1612" s="292"/>
      <c r="C1612" s="235" t="s">
        <v>1791</v>
      </c>
      <c r="D1612" s="188"/>
      <c r="E1612" s="175"/>
      <c r="F1612" s="194"/>
      <c r="G1612" s="331"/>
      <c r="I1612" s="52"/>
      <c r="J1612" s="96"/>
      <c r="K1612" s="97"/>
    </row>
    <row r="1613" spans="1:13" ht="30" customHeight="1" x14ac:dyDescent="0.25">
      <c r="A1613" s="338" t="s">
        <v>4784</v>
      </c>
      <c r="B1613" s="260" t="s">
        <v>5085</v>
      </c>
      <c r="C1613" s="223" t="s">
        <v>55</v>
      </c>
      <c r="D1613" s="142"/>
      <c r="E1613" s="284" t="s">
        <v>4405</v>
      </c>
      <c r="F1613" s="262">
        <v>1</v>
      </c>
      <c r="G1613" s="168" t="s">
        <v>4963</v>
      </c>
      <c r="I1613" s="52">
        <f t="shared" ref="I1613:I1623" si="198">IF(NOT(ISBLANK($B1613)),VLOOKUP($B1613,specdata,2,FALSE),"")</f>
        <v>2</v>
      </c>
      <c r="J1613" s="96">
        <f t="shared" ref="J1613:J1623" si="199">VLOOKUP(G1613,AvailabilityData,2,FALSE)</f>
        <v>0</v>
      </c>
      <c r="K1613" s="97">
        <f t="shared" si="197"/>
        <v>0</v>
      </c>
    </row>
    <row r="1614" spans="1:13" ht="30" customHeight="1" x14ac:dyDescent="0.25">
      <c r="A1614" s="338" t="s">
        <v>4785</v>
      </c>
      <c r="B1614" s="260" t="s">
        <v>5085</v>
      </c>
      <c r="C1614" s="183" t="s">
        <v>56</v>
      </c>
      <c r="D1614" s="142"/>
      <c r="E1614" s="284" t="s">
        <v>4405</v>
      </c>
      <c r="F1614" s="233">
        <v>1</v>
      </c>
      <c r="G1614" s="168" t="s">
        <v>4963</v>
      </c>
      <c r="I1614" s="52">
        <f t="shared" si="198"/>
        <v>2</v>
      </c>
      <c r="J1614" s="96">
        <f t="shared" si="199"/>
        <v>0</v>
      </c>
      <c r="K1614" s="97">
        <f t="shared" si="197"/>
        <v>0</v>
      </c>
    </row>
    <row r="1615" spans="1:13" ht="30" customHeight="1" x14ac:dyDescent="0.25">
      <c r="A1615" s="338" t="s">
        <v>4786</v>
      </c>
      <c r="B1615" s="260" t="s">
        <v>5085</v>
      </c>
      <c r="C1615" s="183" t="s">
        <v>10</v>
      </c>
      <c r="D1615" s="142"/>
      <c r="E1615" s="284" t="s">
        <v>4405</v>
      </c>
      <c r="F1615" s="233">
        <v>1</v>
      </c>
      <c r="G1615" s="168" t="s">
        <v>4963</v>
      </c>
      <c r="I1615" s="52">
        <f t="shared" si="198"/>
        <v>2</v>
      </c>
      <c r="J1615" s="96">
        <f t="shared" si="199"/>
        <v>0</v>
      </c>
      <c r="K1615" s="97">
        <f t="shared" si="197"/>
        <v>0</v>
      </c>
    </row>
    <row r="1616" spans="1:13" ht="30" customHeight="1" x14ac:dyDescent="0.25">
      <c r="A1616" s="338" t="s">
        <v>4787</v>
      </c>
      <c r="B1616" s="260" t="s">
        <v>5085</v>
      </c>
      <c r="C1616" s="183" t="s">
        <v>1401</v>
      </c>
      <c r="D1616" s="142"/>
      <c r="E1616" s="284" t="s">
        <v>4405</v>
      </c>
      <c r="F1616" s="233">
        <v>1</v>
      </c>
      <c r="G1616" s="168" t="s">
        <v>4963</v>
      </c>
      <c r="I1616" s="52">
        <f t="shared" si="198"/>
        <v>2</v>
      </c>
      <c r="J1616" s="96">
        <f t="shared" si="199"/>
        <v>0</v>
      </c>
      <c r="K1616" s="97">
        <f t="shared" si="197"/>
        <v>0</v>
      </c>
    </row>
    <row r="1617" spans="1:11" ht="30" customHeight="1" x14ac:dyDescent="0.25">
      <c r="A1617" s="338" t="s">
        <v>4788</v>
      </c>
      <c r="B1617" s="260" t="s">
        <v>5085</v>
      </c>
      <c r="C1617" s="183" t="s">
        <v>57</v>
      </c>
      <c r="D1617" s="142"/>
      <c r="E1617" s="284" t="s">
        <v>4405</v>
      </c>
      <c r="F1617" s="233">
        <v>1</v>
      </c>
      <c r="G1617" s="168" t="s">
        <v>4963</v>
      </c>
      <c r="I1617" s="52">
        <f t="shared" si="198"/>
        <v>2</v>
      </c>
      <c r="J1617" s="96">
        <f t="shared" si="199"/>
        <v>0</v>
      </c>
      <c r="K1617" s="97">
        <f t="shared" si="197"/>
        <v>0</v>
      </c>
    </row>
    <row r="1618" spans="1:11" ht="30" customHeight="1" x14ac:dyDescent="0.25">
      <c r="A1618" s="338" t="s">
        <v>4789</v>
      </c>
      <c r="B1618" s="260" t="s">
        <v>5085</v>
      </c>
      <c r="C1618" s="183" t="s">
        <v>58</v>
      </c>
      <c r="D1618" s="142"/>
      <c r="E1618" s="284" t="s">
        <v>4405</v>
      </c>
      <c r="F1618" s="233">
        <v>1</v>
      </c>
      <c r="G1618" s="168" t="s">
        <v>4963</v>
      </c>
      <c r="I1618" s="52">
        <f t="shared" si="198"/>
        <v>2</v>
      </c>
      <c r="J1618" s="96">
        <f t="shared" si="199"/>
        <v>0</v>
      </c>
      <c r="K1618" s="97">
        <f t="shared" si="197"/>
        <v>0</v>
      </c>
    </row>
    <row r="1619" spans="1:11" ht="30" customHeight="1" x14ac:dyDescent="0.25">
      <c r="A1619" s="338" t="s">
        <v>4790</v>
      </c>
      <c r="B1619" s="260" t="s">
        <v>5085</v>
      </c>
      <c r="C1619" s="183" t="s">
        <v>59</v>
      </c>
      <c r="D1619" s="142"/>
      <c r="E1619" s="166"/>
      <c r="F1619" s="233">
        <v>1</v>
      </c>
      <c r="G1619" s="168" t="s">
        <v>4963</v>
      </c>
      <c r="I1619" s="52">
        <f t="shared" si="198"/>
        <v>2</v>
      </c>
      <c r="J1619" s="96">
        <f t="shared" si="199"/>
        <v>0</v>
      </c>
      <c r="K1619" s="97">
        <f t="shared" si="197"/>
        <v>0</v>
      </c>
    </row>
    <row r="1620" spans="1:11" ht="30" customHeight="1" x14ac:dyDescent="0.25">
      <c r="A1620" s="338" t="s">
        <v>4791</v>
      </c>
      <c r="B1620" s="260" t="s">
        <v>5085</v>
      </c>
      <c r="C1620" s="183" t="s">
        <v>60</v>
      </c>
      <c r="D1620" s="142"/>
      <c r="E1620" s="166"/>
      <c r="F1620" s="233">
        <v>1</v>
      </c>
      <c r="G1620" s="168" t="s">
        <v>4963</v>
      </c>
      <c r="I1620" s="52">
        <f t="shared" si="198"/>
        <v>2</v>
      </c>
      <c r="J1620" s="96">
        <f t="shared" si="199"/>
        <v>0</v>
      </c>
      <c r="K1620" s="97">
        <f t="shared" si="197"/>
        <v>0</v>
      </c>
    </row>
    <row r="1621" spans="1:11" ht="30" customHeight="1" x14ac:dyDescent="0.25">
      <c r="A1621" s="338" t="s">
        <v>4792</v>
      </c>
      <c r="B1621" s="260" t="s">
        <v>5085</v>
      </c>
      <c r="C1621" s="183" t="s">
        <v>1488</v>
      </c>
      <c r="D1621" s="142"/>
      <c r="E1621" s="166"/>
      <c r="F1621" s="233">
        <v>1</v>
      </c>
      <c r="G1621" s="168" t="s">
        <v>4963</v>
      </c>
      <c r="I1621" s="52">
        <f t="shared" si="198"/>
        <v>2</v>
      </c>
      <c r="J1621" s="96">
        <f t="shared" si="199"/>
        <v>0</v>
      </c>
      <c r="K1621" s="97">
        <f t="shared" si="197"/>
        <v>0</v>
      </c>
    </row>
    <row r="1622" spans="1:11" ht="30" customHeight="1" x14ac:dyDescent="0.25">
      <c r="A1622" s="338" t="s">
        <v>4793</v>
      </c>
      <c r="B1622" s="260" t="s">
        <v>5085</v>
      </c>
      <c r="C1622" s="183" t="s">
        <v>1</v>
      </c>
      <c r="D1622" s="142"/>
      <c r="E1622" s="166"/>
      <c r="F1622" s="233">
        <v>1</v>
      </c>
      <c r="G1622" s="168" t="s">
        <v>4963</v>
      </c>
      <c r="I1622" s="52">
        <f t="shared" si="198"/>
        <v>2</v>
      </c>
      <c r="J1622" s="96">
        <f t="shared" si="199"/>
        <v>0</v>
      </c>
      <c r="K1622" s="97">
        <f t="shared" si="197"/>
        <v>0</v>
      </c>
    </row>
    <row r="1623" spans="1:11" ht="30" customHeight="1" x14ac:dyDescent="0.25">
      <c r="A1623" s="338" t="s">
        <v>4794</v>
      </c>
      <c r="B1623" s="260" t="s">
        <v>5085</v>
      </c>
      <c r="C1623" s="238" t="s">
        <v>61</v>
      </c>
      <c r="D1623" s="314"/>
      <c r="E1623" s="284" t="s">
        <v>4405</v>
      </c>
      <c r="F1623" s="233">
        <v>1</v>
      </c>
      <c r="G1623" s="168" t="s">
        <v>4963</v>
      </c>
      <c r="I1623" s="52">
        <f t="shared" si="198"/>
        <v>2</v>
      </c>
      <c r="J1623" s="96">
        <f t="shared" si="199"/>
        <v>0</v>
      </c>
      <c r="K1623" s="97">
        <f t="shared" si="197"/>
        <v>0</v>
      </c>
    </row>
    <row r="1624" spans="1:11" s="29" customFormat="1" x14ac:dyDescent="0.25">
      <c r="A1624" s="191"/>
      <c r="B1624" s="192"/>
      <c r="C1624" s="235" t="s">
        <v>1790</v>
      </c>
      <c r="D1624" s="188"/>
      <c r="E1624" s="175"/>
      <c r="F1624" s="478"/>
      <c r="G1624" s="499"/>
      <c r="H1624" s="27"/>
      <c r="I1624" s="52"/>
      <c r="J1624" s="96"/>
      <c r="K1624" s="97"/>
    </row>
    <row r="1625" spans="1:11" ht="30" customHeight="1" x14ac:dyDescent="0.25">
      <c r="A1625" s="338" t="s">
        <v>4990</v>
      </c>
      <c r="B1625" s="260" t="s">
        <v>5085</v>
      </c>
      <c r="C1625" s="223" t="s">
        <v>63</v>
      </c>
      <c r="D1625" s="314"/>
      <c r="E1625" s="166" t="s">
        <v>4404</v>
      </c>
      <c r="F1625" s="233">
        <v>1</v>
      </c>
      <c r="G1625" s="168" t="s">
        <v>4963</v>
      </c>
      <c r="I1625" s="52">
        <f t="shared" ref="I1625:I1645" si="200">IF(NOT(ISBLANK($B1625)),VLOOKUP($B1625,specdata,2,FALSE),"")</f>
        <v>2</v>
      </c>
      <c r="J1625" s="96">
        <f t="shared" ref="J1625:J1645" si="201">VLOOKUP(G1625,AvailabilityData,2,FALSE)</f>
        <v>0</v>
      </c>
      <c r="K1625" s="97">
        <f t="shared" si="197"/>
        <v>0</v>
      </c>
    </row>
    <row r="1626" spans="1:11" ht="30" customHeight="1" x14ac:dyDescent="0.25">
      <c r="A1626" s="338" t="s">
        <v>4795</v>
      </c>
      <c r="B1626" s="260" t="s">
        <v>5085</v>
      </c>
      <c r="C1626" s="223" t="s">
        <v>2483</v>
      </c>
      <c r="D1626" s="314"/>
      <c r="E1626" s="166" t="s">
        <v>4404</v>
      </c>
      <c r="F1626" s="233">
        <v>1</v>
      </c>
      <c r="G1626" s="168" t="s">
        <v>4963</v>
      </c>
      <c r="I1626" s="52">
        <f t="shared" si="200"/>
        <v>2</v>
      </c>
      <c r="J1626" s="96">
        <f t="shared" si="201"/>
        <v>0</v>
      </c>
      <c r="K1626" s="97">
        <f t="shared" si="197"/>
        <v>0</v>
      </c>
    </row>
    <row r="1627" spans="1:11" ht="30" customHeight="1" x14ac:dyDescent="0.25">
      <c r="A1627" s="338" t="s">
        <v>4796</v>
      </c>
      <c r="B1627" s="260" t="s">
        <v>5085</v>
      </c>
      <c r="C1627" s="223" t="s">
        <v>2484</v>
      </c>
      <c r="D1627" s="314"/>
      <c r="E1627" s="166" t="s">
        <v>4404</v>
      </c>
      <c r="F1627" s="233">
        <v>1</v>
      </c>
      <c r="G1627" s="168" t="s">
        <v>4963</v>
      </c>
      <c r="I1627" s="52">
        <f t="shared" si="200"/>
        <v>2</v>
      </c>
      <c r="J1627" s="96">
        <f t="shared" si="201"/>
        <v>0</v>
      </c>
      <c r="K1627" s="97">
        <f t="shared" si="197"/>
        <v>0</v>
      </c>
    </row>
    <row r="1628" spans="1:11" ht="30" customHeight="1" x14ac:dyDescent="0.25">
      <c r="A1628" s="338" t="s">
        <v>4797</v>
      </c>
      <c r="B1628" s="260" t="s">
        <v>5085</v>
      </c>
      <c r="C1628" s="223" t="s">
        <v>2485</v>
      </c>
      <c r="D1628" s="142"/>
      <c r="E1628" s="166" t="s">
        <v>4404</v>
      </c>
      <c r="F1628" s="233">
        <v>1</v>
      </c>
      <c r="G1628" s="168" t="s">
        <v>4963</v>
      </c>
      <c r="I1628" s="52">
        <f t="shared" si="200"/>
        <v>2</v>
      </c>
      <c r="J1628" s="96">
        <f t="shared" si="201"/>
        <v>0</v>
      </c>
      <c r="K1628" s="97">
        <f t="shared" si="197"/>
        <v>0</v>
      </c>
    </row>
    <row r="1629" spans="1:11" ht="30" customHeight="1" x14ac:dyDescent="0.25">
      <c r="A1629" s="338" t="s">
        <v>4798</v>
      </c>
      <c r="B1629" s="260" t="s">
        <v>5085</v>
      </c>
      <c r="C1629" s="223" t="s">
        <v>2486</v>
      </c>
      <c r="D1629" s="142"/>
      <c r="E1629" s="166" t="s">
        <v>4404</v>
      </c>
      <c r="F1629" s="233">
        <v>1</v>
      </c>
      <c r="G1629" s="168" t="s">
        <v>4963</v>
      </c>
      <c r="I1629" s="52">
        <f t="shared" si="200"/>
        <v>2</v>
      </c>
      <c r="J1629" s="96">
        <f t="shared" si="201"/>
        <v>0</v>
      </c>
      <c r="K1629" s="97">
        <f t="shared" si="197"/>
        <v>0</v>
      </c>
    </row>
    <row r="1630" spans="1:11" ht="30" customHeight="1" x14ac:dyDescent="0.25">
      <c r="A1630" s="338" t="s">
        <v>4799</v>
      </c>
      <c r="B1630" s="260" t="s">
        <v>5085</v>
      </c>
      <c r="C1630" s="183" t="s">
        <v>64</v>
      </c>
      <c r="D1630" s="142"/>
      <c r="E1630" s="166" t="s">
        <v>4404</v>
      </c>
      <c r="F1630" s="233">
        <v>1</v>
      </c>
      <c r="G1630" s="168" t="s">
        <v>4963</v>
      </c>
      <c r="I1630" s="52">
        <f t="shared" si="200"/>
        <v>2</v>
      </c>
      <c r="J1630" s="96">
        <f t="shared" si="201"/>
        <v>0</v>
      </c>
      <c r="K1630" s="97">
        <f t="shared" si="197"/>
        <v>0</v>
      </c>
    </row>
    <row r="1631" spans="1:11" ht="30" customHeight="1" x14ac:dyDescent="0.25">
      <c r="A1631" s="338" t="s">
        <v>4800</v>
      </c>
      <c r="B1631" s="260" t="s">
        <v>5085</v>
      </c>
      <c r="C1631" s="183" t="s">
        <v>65</v>
      </c>
      <c r="D1631" s="142"/>
      <c r="E1631" s="166" t="s">
        <v>4404</v>
      </c>
      <c r="F1631" s="233">
        <v>1</v>
      </c>
      <c r="G1631" s="168" t="s">
        <v>4963</v>
      </c>
      <c r="I1631" s="52">
        <f t="shared" si="200"/>
        <v>2</v>
      </c>
      <c r="J1631" s="96">
        <f t="shared" si="201"/>
        <v>0</v>
      </c>
      <c r="K1631" s="97">
        <f t="shared" si="197"/>
        <v>0</v>
      </c>
    </row>
    <row r="1632" spans="1:11" ht="30" customHeight="1" x14ac:dyDescent="0.25">
      <c r="A1632" s="338" t="s">
        <v>4801</v>
      </c>
      <c r="B1632" s="260" t="s">
        <v>5085</v>
      </c>
      <c r="C1632" s="183" t="s">
        <v>66</v>
      </c>
      <c r="D1632" s="142"/>
      <c r="E1632" s="166" t="s">
        <v>4404</v>
      </c>
      <c r="F1632" s="233">
        <v>1</v>
      </c>
      <c r="G1632" s="168" t="s">
        <v>4963</v>
      </c>
      <c r="I1632" s="52">
        <f t="shared" si="200"/>
        <v>2</v>
      </c>
      <c r="J1632" s="96">
        <f t="shared" si="201"/>
        <v>0</v>
      </c>
      <c r="K1632" s="97">
        <f t="shared" si="197"/>
        <v>0</v>
      </c>
    </row>
    <row r="1633" spans="1:11" ht="30" customHeight="1" x14ac:dyDescent="0.25">
      <c r="A1633" s="338" t="s">
        <v>4802</v>
      </c>
      <c r="B1633" s="260" t="s">
        <v>5085</v>
      </c>
      <c r="C1633" s="183" t="s">
        <v>67</v>
      </c>
      <c r="D1633" s="142"/>
      <c r="E1633" s="166" t="s">
        <v>4404</v>
      </c>
      <c r="F1633" s="233">
        <v>1</v>
      </c>
      <c r="G1633" s="168" t="s">
        <v>4963</v>
      </c>
      <c r="I1633" s="52">
        <f t="shared" si="200"/>
        <v>2</v>
      </c>
      <c r="J1633" s="96">
        <f t="shared" si="201"/>
        <v>0</v>
      </c>
      <c r="K1633" s="97">
        <f t="shared" si="197"/>
        <v>0</v>
      </c>
    </row>
    <row r="1634" spans="1:11" ht="30" customHeight="1" x14ac:dyDescent="0.25">
      <c r="A1634" s="338" t="s">
        <v>4803</v>
      </c>
      <c r="B1634" s="260" t="s">
        <v>5085</v>
      </c>
      <c r="C1634" s="183" t="s">
        <v>2792</v>
      </c>
      <c r="D1634" s="142"/>
      <c r="E1634" s="166" t="s">
        <v>4404</v>
      </c>
      <c r="F1634" s="233">
        <v>1</v>
      </c>
      <c r="G1634" s="168" t="s">
        <v>4963</v>
      </c>
      <c r="I1634" s="52">
        <f t="shared" si="200"/>
        <v>2</v>
      </c>
      <c r="J1634" s="96">
        <f t="shared" si="201"/>
        <v>0</v>
      </c>
      <c r="K1634" s="97">
        <f t="shared" si="197"/>
        <v>0</v>
      </c>
    </row>
    <row r="1635" spans="1:11" ht="45" customHeight="1" x14ac:dyDescent="0.25">
      <c r="A1635" s="338" t="s">
        <v>4804</v>
      </c>
      <c r="B1635" s="260" t="s">
        <v>5085</v>
      </c>
      <c r="C1635" s="183" t="s">
        <v>2660</v>
      </c>
      <c r="D1635" s="142"/>
      <c r="E1635" s="166" t="s">
        <v>4404</v>
      </c>
      <c r="F1635" s="233">
        <v>1</v>
      </c>
      <c r="G1635" s="168" t="s">
        <v>4963</v>
      </c>
      <c r="I1635" s="52">
        <f t="shared" si="200"/>
        <v>2</v>
      </c>
      <c r="J1635" s="96">
        <f t="shared" si="201"/>
        <v>0</v>
      </c>
      <c r="K1635" s="97">
        <f t="shared" si="197"/>
        <v>0</v>
      </c>
    </row>
    <row r="1636" spans="1:11" ht="30" customHeight="1" x14ac:dyDescent="0.25">
      <c r="A1636" s="338" t="s">
        <v>4805</v>
      </c>
      <c r="B1636" s="260" t="s">
        <v>5085</v>
      </c>
      <c r="C1636" s="183" t="s">
        <v>68</v>
      </c>
      <c r="D1636" s="142"/>
      <c r="E1636" s="166" t="s">
        <v>4404</v>
      </c>
      <c r="F1636" s="233">
        <v>1</v>
      </c>
      <c r="G1636" s="168" t="s">
        <v>4963</v>
      </c>
      <c r="I1636" s="52">
        <f t="shared" si="200"/>
        <v>2</v>
      </c>
      <c r="J1636" s="96">
        <f t="shared" si="201"/>
        <v>0</v>
      </c>
      <c r="K1636" s="97">
        <f t="shared" si="197"/>
        <v>0</v>
      </c>
    </row>
    <row r="1637" spans="1:11" ht="30" customHeight="1" x14ac:dyDescent="0.25">
      <c r="A1637" s="338" t="s">
        <v>4806</v>
      </c>
      <c r="B1637" s="260" t="s">
        <v>5085</v>
      </c>
      <c r="C1637" s="183" t="s">
        <v>69</v>
      </c>
      <c r="D1637" s="142"/>
      <c r="E1637" s="166" t="s">
        <v>4404</v>
      </c>
      <c r="F1637" s="233">
        <v>1</v>
      </c>
      <c r="G1637" s="168" t="s">
        <v>4963</v>
      </c>
      <c r="I1637" s="52">
        <f t="shared" si="200"/>
        <v>2</v>
      </c>
      <c r="J1637" s="96">
        <f t="shared" si="201"/>
        <v>0</v>
      </c>
      <c r="K1637" s="97">
        <f t="shared" si="197"/>
        <v>0</v>
      </c>
    </row>
    <row r="1638" spans="1:11" ht="30" customHeight="1" x14ac:dyDescent="0.25">
      <c r="A1638" s="338" t="s">
        <v>4807</v>
      </c>
      <c r="B1638" s="260" t="s">
        <v>5085</v>
      </c>
      <c r="C1638" s="183" t="s">
        <v>2403</v>
      </c>
      <c r="D1638" s="142"/>
      <c r="E1638" s="166" t="s">
        <v>4404</v>
      </c>
      <c r="F1638" s="233">
        <v>1</v>
      </c>
      <c r="G1638" s="168" t="s">
        <v>4963</v>
      </c>
      <c r="I1638" s="52">
        <f t="shared" si="200"/>
        <v>2</v>
      </c>
      <c r="J1638" s="96">
        <f t="shared" si="201"/>
        <v>0</v>
      </c>
      <c r="K1638" s="97">
        <f t="shared" si="197"/>
        <v>0</v>
      </c>
    </row>
    <row r="1639" spans="1:11" ht="30" customHeight="1" x14ac:dyDescent="0.25">
      <c r="A1639" s="338" t="s">
        <v>4808</v>
      </c>
      <c r="B1639" s="260" t="s">
        <v>5085</v>
      </c>
      <c r="C1639" s="183" t="s">
        <v>70</v>
      </c>
      <c r="D1639" s="142"/>
      <c r="E1639" s="166" t="s">
        <v>4404</v>
      </c>
      <c r="F1639" s="233">
        <v>1</v>
      </c>
      <c r="G1639" s="168" t="s">
        <v>4963</v>
      </c>
      <c r="I1639" s="52">
        <f t="shared" si="200"/>
        <v>2</v>
      </c>
      <c r="J1639" s="96">
        <f t="shared" si="201"/>
        <v>0</v>
      </c>
      <c r="K1639" s="97">
        <f t="shared" si="197"/>
        <v>0</v>
      </c>
    </row>
    <row r="1640" spans="1:11" ht="30" customHeight="1" x14ac:dyDescent="0.25">
      <c r="A1640" s="338" t="s">
        <v>4809</v>
      </c>
      <c r="B1640" s="260" t="s">
        <v>5085</v>
      </c>
      <c r="C1640" s="183" t="s">
        <v>71</v>
      </c>
      <c r="D1640" s="142"/>
      <c r="E1640" s="166" t="s">
        <v>4404</v>
      </c>
      <c r="F1640" s="233">
        <v>1</v>
      </c>
      <c r="G1640" s="168" t="s">
        <v>4963</v>
      </c>
      <c r="I1640" s="52">
        <f t="shared" si="200"/>
        <v>2</v>
      </c>
      <c r="J1640" s="96">
        <f t="shared" si="201"/>
        <v>0</v>
      </c>
      <c r="K1640" s="97">
        <f t="shared" si="197"/>
        <v>0</v>
      </c>
    </row>
    <row r="1641" spans="1:11" ht="30" customHeight="1" x14ac:dyDescent="0.25">
      <c r="A1641" s="338" t="s">
        <v>4810</v>
      </c>
      <c r="B1641" s="260" t="s">
        <v>5085</v>
      </c>
      <c r="C1641" s="183" t="s">
        <v>72</v>
      </c>
      <c r="D1641" s="142"/>
      <c r="E1641" s="166" t="s">
        <v>4404</v>
      </c>
      <c r="F1641" s="233">
        <v>1</v>
      </c>
      <c r="G1641" s="168" t="s">
        <v>4963</v>
      </c>
      <c r="I1641" s="52">
        <f t="shared" si="200"/>
        <v>2</v>
      </c>
      <c r="J1641" s="96">
        <f t="shared" si="201"/>
        <v>0</v>
      </c>
      <c r="K1641" s="97">
        <f t="shared" si="197"/>
        <v>0</v>
      </c>
    </row>
    <row r="1642" spans="1:11" ht="30" customHeight="1" x14ac:dyDescent="0.25">
      <c r="A1642" s="338" t="s">
        <v>4811</v>
      </c>
      <c r="B1642" s="260" t="s">
        <v>5085</v>
      </c>
      <c r="C1642" s="183" t="s">
        <v>73</v>
      </c>
      <c r="D1642" s="142"/>
      <c r="E1642" s="166" t="s">
        <v>4404</v>
      </c>
      <c r="F1642" s="233">
        <v>1</v>
      </c>
      <c r="G1642" s="168" t="s">
        <v>4963</v>
      </c>
      <c r="I1642" s="52">
        <f t="shared" si="200"/>
        <v>2</v>
      </c>
      <c r="J1642" s="96">
        <f t="shared" si="201"/>
        <v>0</v>
      </c>
      <c r="K1642" s="97">
        <f t="shared" si="197"/>
        <v>0</v>
      </c>
    </row>
    <row r="1643" spans="1:11" ht="30" customHeight="1" x14ac:dyDescent="0.25">
      <c r="A1643" s="338" t="s">
        <v>4812</v>
      </c>
      <c r="B1643" s="260" t="s">
        <v>5085</v>
      </c>
      <c r="C1643" s="183" t="s">
        <v>74</v>
      </c>
      <c r="D1643" s="313"/>
      <c r="E1643" s="166" t="s">
        <v>4404</v>
      </c>
      <c r="F1643" s="233">
        <v>1</v>
      </c>
      <c r="G1643" s="168" t="s">
        <v>4963</v>
      </c>
      <c r="I1643" s="52">
        <f t="shared" si="200"/>
        <v>2</v>
      </c>
      <c r="J1643" s="96">
        <f t="shared" si="201"/>
        <v>0</v>
      </c>
      <c r="K1643" s="97">
        <f t="shared" si="197"/>
        <v>0</v>
      </c>
    </row>
    <row r="1644" spans="1:11" ht="45" customHeight="1" x14ac:dyDescent="0.25">
      <c r="A1644" s="338" t="s">
        <v>4813</v>
      </c>
      <c r="B1644" s="260" t="s">
        <v>5085</v>
      </c>
      <c r="C1644" s="183" t="s">
        <v>2402</v>
      </c>
      <c r="D1644" s="313"/>
      <c r="E1644" s="166" t="s">
        <v>4404</v>
      </c>
      <c r="F1644" s="233">
        <v>1</v>
      </c>
      <c r="G1644" s="168" t="s">
        <v>4963</v>
      </c>
      <c r="I1644" s="52">
        <f t="shared" si="200"/>
        <v>2</v>
      </c>
      <c r="J1644" s="96">
        <f t="shared" si="201"/>
        <v>0</v>
      </c>
      <c r="K1644" s="97">
        <f t="shared" si="197"/>
        <v>0</v>
      </c>
    </row>
    <row r="1645" spans="1:11" ht="30" customHeight="1" x14ac:dyDescent="0.25">
      <c r="A1645" s="338" t="s">
        <v>4814</v>
      </c>
      <c r="B1645" s="260" t="s">
        <v>5085</v>
      </c>
      <c r="C1645" s="238" t="s">
        <v>75</v>
      </c>
      <c r="D1645" s="313"/>
      <c r="E1645" s="166" t="s">
        <v>4404</v>
      </c>
      <c r="F1645" s="233">
        <v>1</v>
      </c>
      <c r="G1645" s="168" t="s">
        <v>4963</v>
      </c>
      <c r="I1645" s="52">
        <f t="shared" si="200"/>
        <v>2</v>
      </c>
      <c r="J1645" s="96">
        <f t="shared" si="201"/>
        <v>0</v>
      </c>
      <c r="K1645" s="97">
        <f t="shared" si="197"/>
        <v>0</v>
      </c>
    </row>
    <row r="1646" spans="1:11" s="29" customFormat="1" x14ac:dyDescent="0.25">
      <c r="A1646" s="191"/>
      <c r="B1646" s="192"/>
      <c r="C1646" s="235" t="s">
        <v>1750</v>
      </c>
      <c r="D1646" s="188"/>
      <c r="E1646" s="175"/>
      <c r="F1646" s="478"/>
      <c r="G1646" s="499"/>
      <c r="H1646" s="27"/>
      <c r="I1646" s="52"/>
      <c r="J1646" s="96"/>
      <c r="K1646" s="97"/>
    </row>
    <row r="1647" spans="1:11" ht="30" customHeight="1" x14ac:dyDescent="0.25">
      <c r="A1647" s="212" t="s">
        <v>4815</v>
      </c>
      <c r="B1647" s="260" t="s">
        <v>5085</v>
      </c>
      <c r="C1647" s="501" t="s">
        <v>78</v>
      </c>
      <c r="D1647" s="142"/>
      <c r="E1647" s="166"/>
      <c r="F1647" s="233">
        <v>1</v>
      </c>
      <c r="G1647" s="168" t="s">
        <v>4963</v>
      </c>
      <c r="I1647" s="52">
        <f>IF(NOT(ISBLANK($B1647)),VLOOKUP($B1647,specdata,2,FALSE),"")</f>
        <v>2</v>
      </c>
      <c r="J1647" s="96">
        <f>VLOOKUP(G1647,AvailabilityData,2,FALSE)</f>
        <v>0</v>
      </c>
      <c r="K1647" s="97">
        <f t="shared" si="197"/>
        <v>0</v>
      </c>
    </row>
    <row r="1648" spans="1:11" ht="30" customHeight="1" x14ac:dyDescent="0.25">
      <c r="A1648" s="212" t="s">
        <v>4816</v>
      </c>
      <c r="B1648" s="260" t="s">
        <v>5085</v>
      </c>
      <c r="C1648" s="183" t="s">
        <v>193</v>
      </c>
      <c r="D1648" s="142"/>
      <c r="E1648" s="166"/>
      <c r="F1648" s="233">
        <v>1</v>
      </c>
      <c r="G1648" s="168" t="s">
        <v>4963</v>
      </c>
      <c r="I1648" s="52">
        <f>IF(NOT(ISBLANK($B1648)),VLOOKUP($B1648,specdata,2,FALSE),"")</f>
        <v>2</v>
      </c>
      <c r="J1648" s="96">
        <f>VLOOKUP(G1648,AvailabilityData,2,FALSE)</f>
        <v>0</v>
      </c>
      <c r="K1648" s="97">
        <f t="shared" si="197"/>
        <v>0</v>
      </c>
    </row>
    <row r="1649" spans="1:11" ht="30" customHeight="1" x14ac:dyDescent="0.25">
      <c r="A1649" s="212" t="s">
        <v>4817</v>
      </c>
      <c r="B1649" s="260" t="s">
        <v>5085</v>
      </c>
      <c r="C1649" s="183" t="s">
        <v>194</v>
      </c>
      <c r="D1649" s="142"/>
      <c r="E1649" s="166"/>
      <c r="F1649" s="233">
        <v>1</v>
      </c>
      <c r="G1649" s="168" t="s">
        <v>4963</v>
      </c>
      <c r="I1649" s="52">
        <f>IF(NOT(ISBLANK($B1649)),VLOOKUP($B1649,specdata,2,FALSE),"")</f>
        <v>2</v>
      </c>
      <c r="J1649" s="96">
        <f>VLOOKUP(G1649,AvailabilityData,2,FALSE)</f>
        <v>0</v>
      </c>
      <c r="K1649" s="97">
        <f t="shared" si="197"/>
        <v>0</v>
      </c>
    </row>
    <row r="1650" spans="1:11" ht="30" customHeight="1" x14ac:dyDescent="0.25">
      <c r="A1650" s="212" t="s">
        <v>4818</v>
      </c>
      <c r="B1650" s="260" t="s">
        <v>5085</v>
      </c>
      <c r="C1650" s="183" t="s">
        <v>195</v>
      </c>
      <c r="D1650" s="142"/>
      <c r="E1650" s="166"/>
      <c r="F1650" s="233">
        <v>1</v>
      </c>
      <c r="G1650" s="168" t="s">
        <v>4963</v>
      </c>
      <c r="I1650" s="52">
        <f>IF(NOT(ISBLANK($B1650)),VLOOKUP($B1650,specdata,2,FALSE),"")</f>
        <v>2</v>
      </c>
      <c r="J1650" s="96">
        <f>VLOOKUP(G1650,AvailabilityData,2,FALSE)</f>
        <v>0</v>
      </c>
      <c r="K1650" s="97">
        <f t="shared" si="197"/>
        <v>0</v>
      </c>
    </row>
    <row r="1651" spans="1:11" ht="30" customHeight="1" x14ac:dyDescent="0.25">
      <c r="A1651" s="212" t="s">
        <v>4819</v>
      </c>
      <c r="B1651" s="260" t="s">
        <v>5085</v>
      </c>
      <c r="C1651" s="238" t="s">
        <v>196</v>
      </c>
      <c r="D1651" s="142"/>
      <c r="E1651" s="166"/>
      <c r="F1651" s="233">
        <v>1</v>
      </c>
      <c r="G1651" s="168" t="s">
        <v>4963</v>
      </c>
      <c r="I1651" s="52">
        <f>IF(NOT(ISBLANK($B1651)),VLOOKUP($B1651,specdata,2,FALSE),"")</f>
        <v>2</v>
      </c>
      <c r="J1651" s="96">
        <f>VLOOKUP(G1651,AvailabilityData,2,FALSE)</f>
        <v>0</v>
      </c>
      <c r="K1651" s="97">
        <f t="shared" si="197"/>
        <v>0</v>
      </c>
    </row>
    <row r="1652" spans="1:11" ht="25.5" x14ac:dyDescent="0.25">
      <c r="A1652" s="191"/>
      <c r="B1652" s="192"/>
      <c r="C1652" s="235" t="s">
        <v>1780</v>
      </c>
      <c r="D1652" s="188"/>
      <c r="E1652" s="175"/>
      <c r="F1652" s="478"/>
      <c r="G1652" s="499"/>
      <c r="I1652" s="52"/>
      <c r="J1652" s="96"/>
      <c r="K1652" s="97"/>
    </row>
    <row r="1653" spans="1:11" ht="30" customHeight="1" x14ac:dyDescent="0.25">
      <c r="A1653" s="212" t="s">
        <v>4820</v>
      </c>
      <c r="B1653" s="260" t="s">
        <v>5085</v>
      </c>
      <c r="C1653" s="344" t="s">
        <v>545</v>
      </c>
      <c r="D1653" s="165"/>
      <c r="E1653" s="166"/>
      <c r="F1653" s="233">
        <v>1</v>
      </c>
      <c r="G1653" s="168" t="s">
        <v>4963</v>
      </c>
      <c r="I1653" s="52">
        <f t="shared" ref="I1653:I1660" si="202">IF(NOT(ISBLANK($B1653)),VLOOKUP($B1653,specdata,2,FALSE),"")</f>
        <v>2</v>
      </c>
      <c r="J1653" s="96">
        <f t="shared" ref="J1653:J1660" si="203">VLOOKUP(G1653,AvailabilityData,2,FALSE)</f>
        <v>0</v>
      </c>
      <c r="K1653" s="97">
        <f t="shared" si="197"/>
        <v>0</v>
      </c>
    </row>
    <row r="1654" spans="1:11" ht="30" customHeight="1" x14ac:dyDescent="0.25">
      <c r="A1654" s="212" t="s">
        <v>4821</v>
      </c>
      <c r="B1654" s="260" t="s">
        <v>5085</v>
      </c>
      <c r="C1654" s="345" t="s">
        <v>546</v>
      </c>
      <c r="D1654" s="165"/>
      <c r="E1654" s="166"/>
      <c r="F1654" s="233">
        <v>1</v>
      </c>
      <c r="G1654" s="168" t="s">
        <v>4963</v>
      </c>
      <c r="I1654" s="52">
        <f t="shared" si="202"/>
        <v>2</v>
      </c>
      <c r="J1654" s="96">
        <f t="shared" si="203"/>
        <v>0</v>
      </c>
      <c r="K1654" s="97">
        <f t="shared" si="197"/>
        <v>0</v>
      </c>
    </row>
    <row r="1655" spans="1:11" ht="30" customHeight="1" x14ac:dyDescent="0.25">
      <c r="A1655" s="212" t="s">
        <v>4822</v>
      </c>
      <c r="B1655" s="260" t="s">
        <v>5085</v>
      </c>
      <c r="C1655" s="345" t="s">
        <v>547</v>
      </c>
      <c r="D1655" s="165"/>
      <c r="E1655" s="166"/>
      <c r="F1655" s="233">
        <v>1</v>
      </c>
      <c r="G1655" s="168" t="s">
        <v>4963</v>
      </c>
      <c r="I1655" s="52">
        <f t="shared" si="202"/>
        <v>2</v>
      </c>
      <c r="J1655" s="96">
        <f t="shared" si="203"/>
        <v>0</v>
      </c>
      <c r="K1655" s="97">
        <f t="shared" si="197"/>
        <v>0</v>
      </c>
    </row>
    <row r="1656" spans="1:11" ht="30" customHeight="1" x14ac:dyDescent="0.25">
      <c r="A1656" s="212" t="s">
        <v>4823</v>
      </c>
      <c r="B1656" s="260" t="s">
        <v>5085</v>
      </c>
      <c r="C1656" s="345" t="s">
        <v>548</v>
      </c>
      <c r="D1656" s="165"/>
      <c r="E1656" s="166"/>
      <c r="F1656" s="233">
        <v>1</v>
      </c>
      <c r="G1656" s="168" t="s">
        <v>4963</v>
      </c>
      <c r="I1656" s="52">
        <f t="shared" si="202"/>
        <v>2</v>
      </c>
      <c r="J1656" s="96">
        <f t="shared" si="203"/>
        <v>0</v>
      </c>
      <c r="K1656" s="97">
        <f t="shared" si="197"/>
        <v>0</v>
      </c>
    </row>
    <row r="1657" spans="1:11" ht="30" customHeight="1" x14ac:dyDescent="0.25">
      <c r="A1657" s="212" t="s">
        <v>4824</v>
      </c>
      <c r="B1657" s="260" t="s">
        <v>5085</v>
      </c>
      <c r="C1657" s="500" t="s">
        <v>79</v>
      </c>
      <c r="D1657" s="165"/>
      <c r="E1657" s="166"/>
      <c r="F1657" s="233">
        <v>1</v>
      </c>
      <c r="G1657" s="168" t="s">
        <v>4963</v>
      </c>
      <c r="I1657" s="52">
        <f t="shared" si="202"/>
        <v>2</v>
      </c>
      <c r="J1657" s="96">
        <f t="shared" si="203"/>
        <v>0</v>
      </c>
      <c r="K1657" s="97">
        <f t="shared" si="197"/>
        <v>0</v>
      </c>
    </row>
    <row r="1658" spans="1:11" ht="30" customHeight="1" x14ac:dyDescent="0.25">
      <c r="A1658" s="212" t="s">
        <v>4825</v>
      </c>
      <c r="B1658" s="260" t="s">
        <v>5085</v>
      </c>
      <c r="C1658" s="345" t="s">
        <v>194</v>
      </c>
      <c r="D1658" s="165"/>
      <c r="E1658" s="166"/>
      <c r="F1658" s="233">
        <v>1</v>
      </c>
      <c r="G1658" s="168" t="s">
        <v>4963</v>
      </c>
      <c r="I1658" s="52">
        <f t="shared" si="202"/>
        <v>2</v>
      </c>
      <c r="J1658" s="96">
        <f t="shared" si="203"/>
        <v>0</v>
      </c>
      <c r="K1658" s="97">
        <f t="shared" si="197"/>
        <v>0</v>
      </c>
    </row>
    <row r="1659" spans="1:11" ht="30" customHeight="1" x14ac:dyDescent="0.25">
      <c r="A1659" s="212" t="s">
        <v>4826</v>
      </c>
      <c r="B1659" s="260" t="s">
        <v>5085</v>
      </c>
      <c r="C1659" s="345" t="s">
        <v>195</v>
      </c>
      <c r="D1659" s="165"/>
      <c r="E1659" s="166"/>
      <c r="F1659" s="233">
        <v>1</v>
      </c>
      <c r="G1659" s="168" t="s">
        <v>4963</v>
      </c>
      <c r="I1659" s="52">
        <f t="shared" si="202"/>
        <v>2</v>
      </c>
      <c r="J1659" s="96">
        <f t="shared" si="203"/>
        <v>0</v>
      </c>
      <c r="K1659" s="97">
        <f t="shared" si="197"/>
        <v>0</v>
      </c>
    </row>
    <row r="1660" spans="1:11" ht="30" customHeight="1" x14ac:dyDescent="0.25">
      <c r="A1660" s="212" t="s">
        <v>4827</v>
      </c>
      <c r="B1660" s="260" t="s">
        <v>5085</v>
      </c>
      <c r="C1660" s="183" t="s">
        <v>196</v>
      </c>
      <c r="D1660" s="165"/>
      <c r="E1660" s="166"/>
      <c r="F1660" s="233">
        <v>1</v>
      </c>
      <c r="G1660" s="168" t="s">
        <v>4963</v>
      </c>
      <c r="I1660" s="52">
        <f t="shared" si="202"/>
        <v>2</v>
      </c>
      <c r="J1660" s="96">
        <f t="shared" si="203"/>
        <v>0</v>
      </c>
      <c r="K1660" s="97">
        <f t="shared" ref="K1660" si="204">I1660*J1660</f>
        <v>0</v>
      </c>
    </row>
  </sheetData>
  <sheetProtection algorithmName="SHA-512" hashValue="nGRr9aDZBX8Xu3Hfs1yk88htIlAm98Qjbg9lfkM9hhHFtK9qZ2ToQIjIJaqkQIKIcA9w9ryNhjQ98fqtzkISHw==" saltValue="u5bOj0JIIeyJMpllSJCQcA==" spinCount="100000" sheet="1" objects="1" scenarios="1" formatRows="0"/>
  <customSheetViews>
    <customSheetView guid="{55700D8E-9848-458B-B9F1-77EAB58556E8}" showRuler="0" topLeftCell="A260">
      <selection activeCell="C353" sqref="C353"/>
      <pageMargins left="0.75" right="0.75" top="1" bottom="1" header="0.5" footer="0.5"/>
      <headerFooter alignWithMargins="0"/>
    </customSheetView>
  </customSheetViews>
  <mergeCells count="3">
    <mergeCell ref="A994:E994"/>
    <mergeCell ref="B2:G2"/>
    <mergeCell ref="A1:A2"/>
  </mergeCells>
  <phoneticPr fontId="3" type="noConversion"/>
  <conditionalFormatting sqref="C117 F1624:G1624 F1646:G1646 F1652:G1652 D39 D58 D67 D83 C192 A497 C474:C481 D473:D480 C1474:C1476 D483:D485 C461:C464 D488:D498 D510:D603 D742:D755 D87:D93 D180:D192 C857 D159:D161 D220:D471 D605:D666 D672:D740 D758:D899 C1365:C1367 E1661:G1048576 D995:D1048576 A1360:A1367 A1404:A1410 A3:A93 C95:D116 C180:C186 A95:A472 A562:A668 A674:A928 C930:D993 A994:A1358 A1429:A1048576 C1594:C1048576 C1523:C1544 C1480:C1516 C1429:C1472 C1213:C1355 C1200:C1208 C1066:C1188 C1004:C1063 C995:C1002 C901:D928 C859:C899 C674:C855 C554:C668 C360:C457 C272:C358 C220:C270 C193:D219 C162:D179 C119:D158 C40:D57 C1404:C1410 C1190:C1198 C1561:C1592 C1548:C1558 C466:C472 C484:C497 C68:D82 C5:D38 C3:G4 C84:D86 C59:D66">
    <cfRule type="cellIs" dxfId="312" priority="463" operator="equal">
      <formula>"Extremely Advantageous"</formula>
    </cfRule>
    <cfRule type="cellIs" dxfId="311" priority="485" stopIfTrue="1" operator="equal">
      <formula>"Highly Advantageous"</formula>
    </cfRule>
  </conditionalFormatting>
  <conditionalFormatting sqref="C118">
    <cfRule type="cellIs" dxfId="310" priority="352" operator="equal">
      <formula>"Extremely Advantageous"</formula>
    </cfRule>
    <cfRule type="cellIs" dxfId="309" priority="353" stopIfTrue="1" operator="equal">
      <formula>"Highly Advantageous"</formula>
    </cfRule>
  </conditionalFormatting>
  <conditionalFormatting sqref="C39">
    <cfRule type="cellIs" dxfId="308" priority="348" operator="equal">
      <formula>"Extremely Advantageous"</formula>
    </cfRule>
    <cfRule type="cellIs" dxfId="307" priority="349" stopIfTrue="1" operator="equal">
      <formula>"Highly Advantageous"</formula>
    </cfRule>
  </conditionalFormatting>
  <conditionalFormatting sqref="C58">
    <cfRule type="cellIs" dxfId="306" priority="346" operator="equal">
      <formula>"Extremely Advantageous"</formula>
    </cfRule>
    <cfRule type="cellIs" dxfId="305" priority="347" stopIfTrue="1" operator="equal">
      <formula>"Highly Advantageous"</formula>
    </cfRule>
  </conditionalFormatting>
  <conditionalFormatting sqref="C67">
    <cfRule type="cellIs" dxfId="304" priority="344" operator="equal">
      <formula>"Extremely Advantageous"</formula>
    </cfRule>
    <cfRule type="cellIs" dxfId="303" priority="345" stopIfTrue="1" operator="equal">
      <formula>"Highly Advantageous"</formula>
    </cfRule>
  </conditionalFormatting>
  <conditionalFormatting sqref="C83">
    <cfRule type="cellIs" dxfId="302" priority="342" operator="equal">
      <formula>"Extremely Advantageous"</formula>
    </cfRule>
    <cfRule type="cellIs" dxfId="301" priority="343" stopIfTrue="1" operator="equal">
      <formula>"Highly Advantageous"</formula>
    </cfRule>
  </conditionalFormatting>
  <conditionalFormatting sqref="A94 C94:D94">
    <cfRule type="cellIs" dxfId="300" priority="340" operator="equal">
      <formula>"Extremely Advantageous"</formula>
    </cfRule>
    <cfRule type="cellIs" dxfId="299" priority="341" stopIfTrue="1" operator="equal">
      <formula>"Highly Advantageous"</formula>
    </cfRule>
  </conditionalFormatting>
  <conditionalFormatting sqref="C187:C191">
    <cfRule type="cellIs" dxfId="298" priority="334" operator="equal">
      <formula>"Extremely Advantageous"</formula>
    </cfRule>
    <cfRule type="cellIs" dxfId="297" priority="335" stopIfTrue="1" operator="equal">
      <formula>"Highly Advantageous"</formula>
    </cfRule>
  </conditionalFormatting>
  <conditionalFormatting sqref="C359">
    <cfRule type="cellIs" dxfId="296" priority="332" operator="equal">
      <formula>"Extremely Advantageous"</formula>
    </cfRule>
    <cfRule type="cellIs" dxfId="295" priority="333" stopIfTrue="1" operator="equal">
      <formula>"Highly Advantageous"</formula>
    </cfRule>
  </conditionalFormatting>
  <conditionalFormatting sqref="C458:C460">
    <cfRule type="cellIs" dxfId="294" priority="330" operator="equal">
      <formula>"Extremely Advantageous"</formula>
    </cfRule>
    <cfRule type="cellIs" dxfId="293" priority="331" stopIfTrue="1" operator="equal">
      <formula>"Highly Advantageous"</formula>
    </cfRule>
  </conditionalFormatting>
  <conditionalFormatting sqref="C465">
    <cfRule type="cellIs" dxfId="292" priority="328" operator="equal">
      <formula>"Extremely Advantageous"</formula>
    </cfRule>
    <cfRule type="cellIs" dxfId="291" priority="329" stopIfTrue="1" operator="equal">
      <formula>"Highly Advantageous"</formula>
    </cfRule>
  </conditionalFormatting>
  <conditionalFormatting sqref="C498:C553">
    <cfRule type="cellIs" dxfId="290" priority="326" operator="equal">
      <formula>"Extremely Advantageous"</formula>
    </cfRule>
    <cfRule type="cellIs" dxfId="289" priority="327" stopIfTrue="1" operator="equal">
      <formula>"Highly Advantageous"</formula>
    </cfRule>
  </conditionalFormatting>
  <conditionalFormatting sqref="D667:D671 A669">
    <cfRule type="cellIs" dxfId="288" priority="324" operator="equal">
      <formula>"Extremely Advantageous"</formula>
    </cfRule>
    <cfRule type="cellIs" dxfId="287" priority="325" stopIfTrue="1" operator="equal">
      <formula>"Highly Advantageous"</formula>
    </cfRule>
  </conditionalFormatting>
  <conditionalFormatting sqref="C669:C673">
    <cfRule type="cellIs" dxfId="286" priority="322" operator="equal">
      <formula>"Extremely Advantageous"</formula>
    </cfRule>
    <cfRule type="cellIs" dxfId="285" priority="323" stopIfTrue="1" operator="equal">
      <formula>"Highly Advantageous"</formula>
    </cfRule>
  </conditionalFormatting>
  <conditionalFormatting sqref="C1064:C1065">
    <cfRule type="cellIs" dxfId="284" priority="318" operator="equal">
      <formula>"Extremely Advantageous"</formula>
    </cfRule>
    <cfRule type="cellIs" dxfId="283" priority="319" stopIfTrue="1" operator="equal">
      <formula>"Highly Advantageous"</formula>
    </cfRule>
  </conditionalFormatting>
  <conditionalFormatting sqref="C1199">
    <cfRule type="cellIs" dxfId="282" priority="316" operator="equal">
      <formula>"Extremely Advantageous"</formula>
    </cfRule>
    <cfRule type="cellIs" dxfId="281" priority="317" stopIfTrue="1" operator="equal">
      <formula>"Highly Advantageous"</formula>
    </cfRule>
  </conditionalFormatting>
  <conditionalFormatting sqref="C1209:C1212">
    <cfRule type="cellIs" dxfId="280" priority="314" operator="equal">
      <formula>"Extremely Advantageous"</formula>
    </cfRule>
    <cfRule type="cellIs" dxfId="279" priority="315" stopIfTrue="1" operator="equal">
      <formula>"Highly Advantageous"</formula>
    </cfRule>
  </conditionalFormatting>
  <conditionalFormatting sqref="A1368 A1359 A1375 A1387 A1392 A1397 A1403 C1357:C1362 C1368:C1403">
    <cfRule type="cellIs" dxfId="278" priority="312" operator="equal">
      <formula>"Extremely Advantageous"</formula>
    </cfRule>
    <cfRule type="cellIs" dxfId="277" priority="313" stopIfTrue="1" operator="equal">
      <formula>"Highly Advantageous"</formula>
    </cfRule>
  </conditionalFormatting>
  <conditionalFormatting sqref="A1411 C1419:C1428 C1411">
    <cfRule type="cellIs" dxfId="276" priority="308" operator="equal">
      <formula>"Extremely Advantageous"</formula>
    </cfRule>
    <cfRule type="cellIs" dxfId="275" priority="309" stopIfTrue="1" operator="equal">
      <formula>"Highly Advantageous"</formula>
    </cfRule>
  </conditionalFormatting>
  <conditionalFormatting sqref="C1412:C1417">
    <cfRule type="cellIs" dxfId="274" priority="306" operator="equal">
      <formula>"Extremely Advantageous"</formula>
    </cfRule>
    <cfRule type="cellIs" dxfId="273" priority="307" stopIfTrue="1" operator="equal">
      <formula>"Highly Advantageous"</formula>
    </cfRule>
  </conditionalFormatting>
  <conditionalFormatting sqref="C1418">
    <cfRule type="cellIs" dxfId="272" priority="304" operator="equal">
      <formula>"Extremely Advantageous"</formula>
    </cfRule>
    <cfRule type="cellIs" dxfId="271" priority="305" stopIfTrue="1" operator="equal">
      <formula>"Highly Advantageous"</formula>
    </cfRule>
  </conditionalFormatting>
  <conditionalFormatting sqref="C1477:C1479">
    <cfRule type="cellIs" dxfId="270" priority="292" operator="equal">
      <formula>"Extremely Advantageous"</formula>
    </cfRule>
    <cfRule type="cellIs" dxfId="269" priority="293" stopIfTrue="1" operator="equal">
      <formula>"Highly Advantageous"</formula>
    </cfRule>
  </conditionalFormatting>
  <conditionalFormatting sqref="C1473">
    <cfRule type="cellIs" dxfId="268" priority="294" operator="equal">
      <formula>"Extremely Advantageous"</formula>
    </cfRule>
    <cfRule type="cellIs" dxfId="267" priority="295" stopIfTrue="1" operator="equal">
      <formula>"Highly Advantageous"</formula>
    </cfRule>
  </conditionalFormatting>
  <conditionalFormatting sqref="C1517:C1522">
    <cfRule type="cellIs" dxfId="266" priority="290" operator="equal">
      <formula>"Extremely Advantageous"</formula>
    </cfRule>
    <cfRule type="cellIs" dxfId="265" priority="291" stopIfTrue="1" operator="equal">
      <formula>"Highly Advantageous"</formula>
    </cfRule>
  </conditionalFormatting>
  <conditionalFormatting sqref="C1545:C1547">
    <cfRule type="cellIs" dxfId="264" priority="288" operator="equal">
      <formula>"Extremely Advantageous"</formula>
    </cfRule>
    <cfRule type="cellIs" dxfId="263" priority="289" stopIfTrue="1" operator="equal">
      <formula>"Highly Advantageous"</formula>
    </cfRule>
  </conditionalFormatting>
  <conditionalFormatting sqref="C1559:C1560">
    <cfRule type="cellIs" dxfId="262" priority="286" operator="equal">
      <formula>"Extremely Advantageous"</formula>
    </cfRule>
    <cfRule type="cellIs" dxfId="261" priority="287" stopIfTrue="1" operator="equal">
      <formula>"Highly Advantageous"</formula>
    </cfRule>
  </conditionalFormatting>
  <conditionalFormatting sqref="C1593">
    <cfRule type="cellIs" dxfId="260" priority="284" operator="equal">
      <formula>"Extremely Advantageous"</formula>
    </cfRule>
    <cfRule type="cellIs" dxfId="259" priority="285" stopIfTrue="1" operator="equal">
      <formula>"Highly Advantageous"</formula>
    </cfRule>
  </conditionalFormatting>
  <conditionalFormatting sqref="A1419:A1428">
    <cfRule type="cellIs" dxfId="258" priority="242" operator="equal">
      <formula>"Extremely Advantageous"</formula>
    </cfRule>
    <cfRule type="cellIs" dxfId="257" priority="243" stopIfTrue="1" operator="equal">
      <formula>"Highly Advantageous"</formula>
    </cfRule>
  </conditionalFormatting>
  <conditionalFormatting sqref="A670:A673">
    <cfRule type="cellIs" dxfId="256" priority="256" operator="equal">
      <formula>"Extremely Advantageous"</formula>
    </cfRule>
    <cfRule type="cellIs" dxfId="255" priority="257" stopIfTrue="1" operator="equal">
      <formula>"Highly Advantageous"</formula>
    </cfRule>
  </conditionalFormatting>
  <conditionalFormatting sqref="A1369:A1374">
    <cfRule type="cellIs" dxfId="254" priority="252" operator="equal">
      <formula>"Extremely Advantageous"</formula>
    </cfRule>
    <cfRule type="cellIs" dxfId="253" priority="253" stopIfTrue="1" operator="equal">
      <formula>"Highly Advantageous"</formula>
    </cfRule>
  </conditionalFormatting>
  <conditionalFormatting sqref="A1376:A1386">
    <cfRule type="cellIs" dxfId="252" priority="250" operator="equal">
      <formula>"Extremely Advantageous"</formula>
    </cfRule>
    <cfRule type="cellIs" dxfId="251" priority="251" stopIfTrue="1" operator="equal">
      <formula>"Highly Advantageous"</formula>
    </cfRule>
  </conditionalFormatting>
  <conditionalFormatting sqref="A1388:A1391 A1393:A1396 A1398:A1402">
    <cfRule type="cellIs" dxfId="250" priority="248" operator="equal">
      <formula>"Extremely Advantageous"</formula>
    </cfRule>
    <cfRule type="cellIs" dxfId="249" priority="249" stopIfTrue="1" operator="equal">
      <formula>"Highly Advantageous"</formula>
    </cfRule>
  </conditionalFormatting>
  <conditionalFormatting sqref="A1412:A1418">
    <cfRule type="cellIs" dxfId="248" priority="244" operator="equal">
      <formula>"Extremely Advantageous"</formula>
    </cfRule>
    <cfRule type="cellIs" dxfId="247" priority="245" stopIfTrue="1" operator="equal">
      <formula>"Highly Advantageous"</formula>
    </cfRule>
  </conditionalFormatting>
  <conditionalFormatting sqref="A929:A993 C929:D929">
    <cfRule type="cellIs" dxfId="246" priority="240" operator="equal">
      <formula>"Extremely Advantageous"</formula>
    </cfRule>
    <cfRule type="cellIs" dxfId="245" priority="241" stopIfTrue="1" operator="equal">
      <formula>"Highly Advantageous"</formula>
    </cfRule>
  </conditionalFormatting>
  <conditionalFormatting sqref="C900:D900">
    <cfRule type="cellIs" dxfId="244" priority="236" operator="equal">
      <formula>"Extremely Advantageous"</formula>
    </cfRule>
    <cfRule type="cellIs" dxfId="243" priority="237" stopIfTrue="1" operator="equal">
      <formula>"Highly Advantageous"</formula>
    </cfRule>
  </conditionalFormatting>
  <conditionalFormatting sqref="G1647:G1651">
    <cfRule type="cellIs" dxfId="242" priority="217" stopIfTrue="1" operator="equal">
      <formula>"Exception"</formula>
    </cfRule>
    <cfRule type="cellIs" dxfId="241" priority="218" stopIfTrue="1" operator="equal">
      <formula>"Select from Drop Down List"</formula>
    </cfRule>
  </conditionalFormatting>
  <conditionalFormatting sqref="G1653:G1660">
    <cfRule type="cellIs" dxfId="240" priority="215" stopIfTrue="1" operator="equal">
      <formula>"Exception"</formula>
    </cfRule>
    <cfRule type="cellIs" dxfId="239" priority="216" stopIfTrue="1" operator="equal">
      <formula>"Select from Drop Down List"</formula>
    </cfRule>
  </conditionalFormatting>
  <conditionalFormatting sqref="G5:G41">
    <cfRule type="cellIs" dxfId="238" priority="213" stopIfTrue="1" operator="equal">
      <formula>"Exception"</formula>
    </cfRule>
    <cfRule type="cellIs" dxfId="237" priority="214" stopIfTrue="1" operator="equal">
      <formula>"Select from Drop Down List"</formula>
    </cfRule>
  </conditionalFormatting>
  <conditionalFormatting sqref="G43:G45">
    <cfRule type="cellIs" dxfId="236" priority="211" stopIfTrue="1" operator="equal">
      <formula>"Exception"</formula>
    </cfRule>
    <cfRule type="cellIs" dxfId="235" priority="212" stopIfTrue="1" operator="equal">
      <formula>"Select from Drop Down List"</formula>
    </cfRule>
  </conditionalFormatting>
  <conditionalFormatting sqref="G47:G52">
    <cfRule type="cellIs" dxfId="234" priority="209" stopIfTrue="1" operator="equal">
      <formula>"Exception"</formula>
    </cfRule>
    <cfRule type="cellIs" dxfId="233" priority="210" stopIfTrue="1" operator="equal">
      <formula>"Select from Drop Down List"</formula>
    </cfRule>
  </conditionalFormatting>
  <conditionalFormatting sqref="G54:G61">
    <cfRule type="cellIs" dxfId="232" priority="207" stopIfTrue="1" operator="equal">
      <formula>"Exception"</formula>
    </cfRule>
    <cfRule type="cellIs" dxfId="231" priority="208" stopIfTrue="1" operator="equal">
      <formula>"Select from Drop Down List"</formula>
    </cfRule>
  </conditionalFormatting>
  <conditionalFormatting sqref="G63:G68">
    <cfRule type="cellIs" dxfId="230" priority="205" stopIfTrue="1" operator="equal">
      <formula>"Exception"</formula>
    </cfRule>
    <cfRule type="cellIs" dxfId="229" priority="206" stopIfTrue="1" operator="equal">
      <formula>"Select from Drop Down List"</formula>
    </cfRule>
  </conditionalFormatting>
  <conditionalFormatting sqref="G70:G85">
    <cfRule type="cellIs" dxfId="228" priority="203" stopIfTrue="1" operator="equal">
      <formula>"Exception"</formula>
    </cfRule>
    <cfRule type="cellIs" dxfId="227" priority="204" stopIfTrue="1" operator="equal">
      <formula>"Select from Drop Down List"</formula>
    </cfRule>
  </conditionalFormatting>
  <conditionalFormatting sqref="G87:G93">
    <cfRule type="cellIs" dxfId="226" priority="201" stopIfTrue="1" operator="equal">
      <formula>"Exception"</formula>
    </cfRule>
    <cfRule type="cellIs" dxfId="225" priority="202" stopIfTrue="1" operator="equal">
      <formula>"Select from Drop Down List"</formula>
    </cfRule>
  </conditionalFormatting>
  <conditionalFormatting sqref="G95:G122">
    <cfRule type="cellIs" dxfId="224" priority="199" stopIfTrue="1" operator="equal">
      <formula>"Exception"</formula>
    </cfRule>
    <cfRule type="cellIs" dxfId="223" priority="200" stopIfTrue="1" operator="equal">
      <formula>"Select from Drop Down List"</formula>
    </cfRule>
  </conditionalFormatting>
  <conditionalFormatting sqref="G124:G143">
    <cfRule type="cellIs" dxfId="222" priority="197" stopIfTrue="1" operator="equal">
      <formula>"Exception"</formula>
    </cfRule>
    <cfRule type="cellIs" dxfId="221" priority="198" stopIfTrue="1" operator="equal">
      <formula>"Select from Drop Down List"</formula>
    </cfRule>
  </conditionalFormatting>
  <conditionalFormatting sqref="G145:G161">
    <cfRule type="cellIs" dxfId="220" priority="195" stopIfTrue="1" operator="equal">
      <formula>"Exception"</formula>
    </cfRule>
    <cfRule type="cellIs" dxfId="219" priority="196" stopIfTrue="1" operator="equal">
      <formula>"Select from Drop Down List"</formula>
    </cfRule>
  </conditionalFormatting>
  <conditionalFormatting sqref="G163:G177">
    <cfRule type="cellIs" dxfId="218" priority="193" stopIfTrue="1" operator="equal">
      <formula>"Exception"</formula>
    </cfRule>
    <cfRule type="cellIs" dxfId="217" priority="194" stopIfTrue="1" operator="equal">
      <formula>"Select from Drop Down List"</formula>
    </cfRule>
  </conditionalFormatting>
  <conditionalFormatting sqref="G179:G192">
    <cfRule type="cellIs" dxfId="216" priority="191" stopIfTrue="1" operator="equal">
      <formula>"Exception"</formula>
    </cfRule>
    <cfRule type="cellIs" dxfId="215" priority="192" stopIfTrue="1" operator="equal">
      <formula>"Select from Drop Down List"</formula>
    </cfRule>
  </conditionalFormatting>
  <conditionalFormatting sqref="G195:G207">
    <cfRule type="cellIs" dxfId="214" priority="189" stopIfTrue="1" operator="equal">
      <formula>"Exception"</formula>
    </cfRule>
    <cfRule type="cellIs" dxfId="213" priority="190" stopIfTrue="1" operator="equal">
      <formula>"Select from Drop Down List"</formula>
    </cfRule>
  </conditionalFormatting>
  <conditionalFormatting sqref="G209:G216">
    <cfRule type="cellIs" dxfId="212" priority="187" stopIfTrue="1" operator="equal">
      <formula>"Exception"</formula>
    </cfRule>
    <cfRule type="cellIs" dxfId="211" priority="188" stopIfTrue="1" operator="equal">
      <formula>"Select from Drop Down List"</formula>
    </cfRule>
  </conditionalFormatting>
  <conditionalFormatting sqref="G218:G221">
    <cfRule type="cellIs" dxfId="210" priority="185" stopIfTrue="1" operator="equal">
      <formula>"Exception"</formula>
    </cfRule>
    <cfRule type="cellIs" dxfId="209" priority="186" stopIfTrue="1" operator="equal">
      <formula>"Select from Drop Down List"</formula>
    </cfRule>
  </conditionalFormatting>
  <conditionalFormatting sqref="G223:G233">
    <cfRule type="cellIs" dxfId="208" priority="183" stopIfTrue="1" operator="equal">
      <formula>"Exception"</formula>
    </cfRule>
    <cfRule type="cellIs" dxfId="207" priority="184" stopIfTrue="1" operator="equal">
      <formula>"Select from Drop Down List"</formula>
    </cfRule>
  </conditionalFormatting>
  <conditionalFormatting sqref="G235:G258">
    <cfRule type="cellIs" dxfId="206" priority="181" stopIfTrue="1" operator="equal">
      <formula>"Exception"</formula>
    </cfRule>
    <cfRule type="cellIs" dxfId="205" priority="182" stopIfTrue="1" operator="equal">
      <formula>"Select from Drop Down List"</formula>
    </cfRule>
  </conditionalFormatting>
  <conditionalFormatting sqref="G260:G279">
    <cfRule type="cellIs" dxfId="204" priority="179" stopIfTrue="1" operator="equal">
      <formula>"Exception"</formula>
    </cfRule>
    <cfRule type="cellIs" dxfId="203" priority="180" stopIfTrue="1" operator="equal">
      <formula>"Select from Drop Down List"</formula>
    </cfRule>
  </conditionalFormatting>
  <conditionalFormatting sqref="G281:G282">
    <cfRule type="cellIs" dxfId="202" priority="177" stopIfTrue="1" operator="equal">
      <formula>"Exception"</formula>
    </cfRule>
    <cfRule type="cellIs" dxfId="201" priority="178" stopIfTrue="1" operator="equal">
      <formula>"Select from Drop Down List"</formula>
    </cfRule>
  </conditionalFormatting>
  <conditionalFormatting sqref="G284:G292">
    <cfRule type="cellIs" dxfId="200" priority="175" stopIfTrue="1" operator="equal">
      <formula>"Exception"</formula>
    </cfRule>
    <cfRule type="cellIs" dxfId="199" priority="176" stopIfTrue="1" operator="equal">
      <formula>"Select from Drop Down List"</formula>
    </cfRule>
  </conditionalFormatting>
  <conditionalFormatting sqref="G294:G296">
    <cfRule type="cellIs" dxfId="198" priority="173" stopIfTrue="1" operator="equal">
      <formula>"Exception"</formula>
    </cfRule>
    <cfRule type="cellIs" dxfId="197" priority="174" stopIfTrue="1" operator="equal">
      <formula>"Select from Drop Down List"</formula>
    </cfRule>
  </conditionalFormatting>
  <conditionalFormatting sqref="G298:G325">
    <cfRule type="cellIs" dxfId="196" priority="171" stopIfTrue="1" operator="equal">
      <formula>"Exception"</formula>
    </cfRule>
    <cfRule type="cellIs" dxfId="195" priority="172" stopIfTrue="1" operator="equal">
      <formula>"Select from Drop Down List"</formula>
    </cfRule>
  </conditionalFormatting>
  <conditionalFormatting sqref="G327:G335">
    <cfRule type="cellIs" dxfId="194" priority="169" stopIfTrue="1" operator="equal">
      <formula>"Exception"</formula>
    </cfRule>
    <cfRule type="cellIs" dxfId="193" priority="170" stopIfTrue="1" operator="equal">
      <formula>"Select from Drop Down List"</formula>
    </cfRule>
  </conditionalFormatting>
  <conditionalFormatting sqref="G337:G373">
    <cfRule type="cellIs" dxfId="192" priority="167" stopIfTrue="1" operator="equal">
      <formula>"Exception"</formula>
    </cfRule>
    <cfRule type="cellIs" dxfId="191" priority="168" stopIfTrue="1" operator="equal">
      <formula>"Select from Drop Down List"</formula>
    </cfRule>
  </conditionalFormatting>
  <conditionalFormatting sqref="G375:G400">
    <cfRule type="cellIs" dxfId="190" priority="165" stopIfTrue="1" operator="equal">
      <formula>"Exception"</formula>
    </cfRule>
    <cfRule type="cellIs" dxfId="189" priority="166" stopIfTrue="1" operator="equal">
      <formula>"Select from Drop Down List"</formula>
    </cfRule>
  </conditionalFormatting>
  <conditionalFormatting sqref="G402:G416">
    <cfRule type="cellIs" dxfId="188" priority="163" stopIfTrue="1" operator="equal">
      <formula>"Exception"</formula>
    </cfRule>
    <cfRule type="cellIs" dxfId="187" priority="164" stopIfTrue="1" operator="equal">
      <formula>"Select from Drop Down List"</formula>
    </cfRule>
  </conditionalFormatting>
  <conditionalFormatting sqref="G419:G429">
    <cfRule type="cellIs" dxfId="186" priority="161" stopIfTrue="1" operator="equal">
      <formula>"Exception"</formula>
    </cfRule>
    <cfRule type="cellIs" dxfId="185" priority="162" stopIfTrue="1" operator="equal">
      <formula>"Select from Drop Down List"</formula>
    </cfRule>
  </conditionalFormatting>
  <conditionalFormatting sqref="G431:G453">
    <cfRule type="cellIs" dxfId="184" priority="159" stopIfTrue="1" operator="equal">
      <formula>"Exception"</formula>
    </cfRule>
    <cfRule type="cellIs" dxfId="183" priority="160" stopIfTrue="1" operator="equal">
      <formula>"Select from Drop Down List"</formula>
    </cfRule>
  </conditionalFormatting>
  <conditionalFormatting sqref="G455:G471">
    <cfRule type="cellIs" dxfId="182" priority="157" stopIfTrue="1" operator="equal">
      <formula>"Exception"</formula>
    </cfRule>
    <cfRule type="cellIs" dxfId="181" priority="158" stopIfTrue="1" operator="equal">
      <formula>"Select from Drop Down List"</formula>
    </cfRule>
  </conditionalFormatting>
  <conditionalFormatting sqref="G473:G496">
    <cfRule type="cellIs" dxfId="180" priority="155" stopIfTrue="1" operator="equal">
      <formula>"Exception"</formula>
    </cfRule>
    <cfRule type="cellIs" dxfId="179" priority="156" stopIfTrue="1" operator="equal">
      <formula>"Select from Drop Down List"</formula>
    </cfRule>
  </conditionalFormatting>
  <conditionalFormatting sqref="G498:G553">
    <cfRule type="cellIs" dxfId="178" priority="153" stopIfTrue="1" operator="equal">
      <formula>"Exception"</formula>
    </cfRule>
    <cfRule type="cellIs" dxfId="177" priority="154" stopIfTrue="1" operator="equal">
      <formula>"Select from Drop Down List"</formula>
    </cfRule>
  </conditionalFormatting>
  <conditionalFormatting sqref="G555:G561">
    <cfRule type="cellIs" dxfId="176" priority="151" stopIfTrue="1" operator="equal">
      <formula>"Exception"</formula>
    </cfRule>
    <cfRule type="cellIs" dxfId="175" priority="152" stopIfTrue="1" operator="equal">
      <formula>"Select from Drop Down List"</formula>
    </cfRule>
  </conditionalFormatting>
  <conditionalFormatting sqref="G564:G597">
    <cfRule type="cellIs" dxfId="174" priority="149" stopIfTrue="1" operator="equal">
      <formula>"Exception"</formula>
    </cfRule>
    <cfRule type="cellIs" dxfId="173" priority="150" stopIfTrue="1" operator="equal">
      <formula>"Select from Drop Down List"</formula>
    </cfRule>
  </conditionalFormatting>
  <conditionalFormatting sqref="G599:G608">
    <cfRule type="cellIs" dxfId="172" priority="147" stopIfTrue="1" operator="equal">
      <formula>"Exception"</formula>
    </cfRule>
    <cfRule type="cellIs" dxfId="171" priority="148" stopIfTrue="1" operator="equal">
      <formula>"Select from Drop Down List"</formula>
    </cfRule>
  </conditionalFormatting>
  <conditionalFormatting sqref="G610:G668">
    <cfRule type="cellIs" dxfId="170" priority="145" stopIfTrue="1" operator="equal">
      <formula>"Exception"</formula>
    </cfRule>
    <cfRule type="cellIs" dxfId="169" priority="146" stopIfTrue="1" operator="equal">
      <formula>"Select from Drop Down List"</formula>
    </cfRule>
  </conditionalFormatting>
  <conditionalFormatting sqref="G670:G673">
    <cfRule type="cellIs" dxfId="168" priority="143" stopIfTrue="1" operator="equal">
      <formula>"Exception"</formula>
    </cfRule>
    <cfRule type="cellIs" dxfId="167" priority="144" stopIfTrue="1" operator="equal">
      <formula>"Select from Drop Down List"</formula>
    </cfRule>
  </conditionalFormatting>
  <conditionalFormatting sqref="G675:G704">
    <cfRule type="cellIs" dxfId="166" priority="141" stopIfTrue="1" operator="equal">
      <formula>"Exception"</formula>
    </cfRule>
    <cfRule type="cellIs" dxfId="165" priority="142" stopIfTrue="1" operator="equal">
      <formula>"Select from Drop Down List"</formula>
    </cfRule>
  </conditionalFormatting>
  <conditionalFormatting sqref="G706:G716">
    <cfRule type="cellIs" dxfId="164" priority="139" stopIfTrue="1" operator="equal">
      <formula>"Exception"</formula>
    </cfRule>
    <cfRule type="cellIs" dxfId="163" priority="140" stopIfTrue="1" operator="equal">
      <formula>"Select from Drop Down List"</formula>
    </cfRule>
  </conditionalFormatting>
  <conditionalFormatting sqref="G718:G722">
    <cfRule type="cellIs" dxfId="162" priority="137" stopIfTrue="1" operator="equal">
      <formula>"Exception"</formula>
    </cfRule>
    <cfRule type="cellIs" dxfId="161" priority="138" stopIfTrue="1" operator="equal">
      <formula>"Select from Drop Down List"</formula>
    </cfRule>
  </conditionalFormatting>
  <conditionalFormatting sqref="G724:G729">
    <cfRule type="cellIs" dxfId="160" priority="135" stopIfTrue="1" operator="equal">
      <formula>"Exception"</formula>
    </cfRule>
    <cfRule type="cellIs" dxfId="159" priority="136" stopIfTrue="1" operator="equal">
      <formula>"Select from Drop Down List"</formula>
    </cfRule>
  </conditionalFormatting>
  <conditionalFormatting sqref="G731:G740">
    <cfRule type="cellIs" dxfId="158" priority="133" stopIfTrue="1" operator="equal">
      <formula>"Exception"</formula>
    </cfRule>
    <cfRule type="cellIs" dxfId="157" priority="134" stopIfTrue="1" operator="equal">
      <formula>"Select from Drop Down List"</formula>
    </cfRule>
  </conditionalFormatting>
  <conditionalFormatting sqref="G742:G744">
    <cfRule type="cellIs" dxfId="156" priority="131" stopIfTrue="1" operator="equal">
      <formula>"Exception"</formula>
    </cfRule>
    <cfRule type="cellIs" dxfId="155" priority="132" stopIfTrue="1" operator="equal">
      <formula>"Select from Drop Down List"</formula>
    </cfRule>
  </conditionalFormatting>
  <conditionalFormatting sqref="G746:G752">
    <cfRule type="cellIs" dxfId="154" priority="129" stopIfTrue="1" operator="equal">
      <formula>"Exception"</formula>
    </cfRule>
    <cfRule type="cellIs" dxfId="153" priority="130" stopIfTrue="1" operator="equal">
      <formula>"Select from Drop Down List"</formula>
    </cfRule>
  </conditionalFormatting>
  <conditionalFormatting sqref="G754:G770">
    <cfRule type="cellIs" dxfId="152" priority="127" stopIfTrue="1" operator="equal">
      <formula>"Exception"</formula>
    </cfRule>
    <cfRule type="cellIs" dxfId="151" priority="128" stopIfTrue="1" operator="equal">
      <formula>"Select from Drop Down List"</formula>
    </cfRule>
  </conditionalFormatting>
  <conditionalFormatting sqref="G772:G782">
    <cfRule type="cellIs" dxfId="150" priority="125" stopIfTrue="1" operator="equal">
      <formula>"Exception"</formula>
    </cfRule>
    <cfRule type="cellIs" dxfId="149" priority="126" stopIfTrue="1" operator="equal">
      <formula>"Select from Drop Down List"</formula>
    </cfRule>
  </conditionalFormatting>
  <conditionalFormatting sqref="G784:G796">
    <cfRule type="cellIs" dxfId="148" priority="123" stopIfTrue="1" operator="equal">
      <formula>"Exception"</formula>
    </cfRule>
    <cfRule type="cellIs" dxfId="147" priority="124" stopIfTrue="1" operator="equal">
      <formula>"Select from Drop Down List"</formula>
    </cfRule>
  </conditionalFormatting>
  <conditionalFormatting sqref="G798:G801">
    <cfRule type="cellIs" dxfId="146" priority="121" stopIfTrue="1" operator="equal">
      <formula>"Exception"</formula>
    </cfRule>
    <cfRule type="cellIs" dxfId="145" priority="122" stopIfTrue="1" operator="equal">
      <formula>"Select from Drop Down List"</formula>
    </cfRule>
  </conditionalFormatting>
  <conditionalFormatting sqref="G803:G826">
    <cfRule type="cellIs" dxfId="144" priority="119" stopIfTrue="1" operator="equal">
      <formula>"Exception"</formula>
    </cfRule>
    <cfRule type="cellIs" dxfId="143" priority="120" stopIfTrue="1" operator="equal">
      <formula>"Select from Drop Down List"</formula>
    </cfRule>
  </conditionalFormatting>
  <conditionalFormatting sqref="G827">
    <cfRule type="cellIs" dxfId="142" priority="117" stopIfTrue="1" operator="equal">
      <formula>"Exception"</formula>
    </cfRule>
    <cfRule type="cellIs" dxfId="141" priority="118" stopIfTrue="1" operator="equal">
      <formula>"Select from Drop Down List"</formula>
    </cfRule>
  </conditionalFormatting>
  <conditionalFormatting sqref="G829:G833">
    <cfRule type="cellIs" dxfId="140" priority="115" stopIfTrue="1" operator="equal">
      <formula>"Exception"</formula>
    </cfRule>
    <cfRule type="cellIs" dxfId="139" priority="116" stopIfTrue="1" operator="equal">
      <formula>"Select from Drop Down List"</formula>
    </cfRule>
  </conditionalFormatting>
  <conditionalFormatting sqref="G835:G915">
    <cfRule type="cellIs" dxfId="138" priority="113" stopIfTrue="1" operator="equal">
      <formula>"Exception"</formula>
    </cfRule>
    <cfRule type="cellIs" dxfId="137" priority="114" stopIfTrue="1" operator="equal">
      <formula>"Select from Drop Down List"</formula>
    </cfRule>
  </conditionalFormatting>
  <conditionalFormatting sqref="G917:G927">
    <cfRule type="cellIs" dxfId="136" priority="111" stopIfTrue="1" operator="equal">
      <formula>"Exception"</formula>
    </cfRule>
    <cfRule type="cellIs" dxfId="135" priority="112" stopIfTrue="1" operator="equal">
      <formula>"Select from Drop Down List"</formula>
    </cfRule>
  </conditionalFormatting>
  <conditionalFormatting sqref="G929:G993">
    <cfRule type="cellIs" dxfId="134" priority="109" stopIfTrue="1" operator="equal">
      <formula>"Exception"</formula>
    </cfRule>
    <cfRule type="cellIs" dxfId="133" priority="110" stopIfTrue="1" operator="equal">
      <formula>"Select from Drop Down List"</formula>
    </cfRule>
  </conditionalFormatting>
  <conditionalFormatting sqref="G995:G1002">
    <cfRule type="cellIs" dxfId="132" priority="107" stopIfTrue="1" operator="equal">
      <formula>"Exception"</formula>
    </cfRule>
    <cfRule type="cellIs" dxfId="131" priority="108" stopIfTrue="1" operator="equal">
      <formula>"Select from Drop Down List"</formula>
    </cfRule>
  </conditionalFormatting>
  <conditionalFormatting sqref="G1004:G1012">
    <cfRule type="cellIs" dxfId="130" priority="105" stopIfTrue="1" operator="equal">
      <formula>"Exception"</formula>
    </cfRule>
    <cfRule type="cellIs" dxfId="129" priority="106" stopIfTrue="1" operator="equal">
      <formula>"Select from Drop Down List"</formula>
    </cfRule>
  </conditionalFormatting>
  <conditionalFormatting sqref="G1014:G1036">
    <cfRule type="cellIs" dxfId="128" priority="103" stopIfTrue="1" operator="equal">
      <formula>"Exception"</formula>
    </cfRule>
    <cfRule type="cellIs" dxfId="127" priority="104" stopIfTrue="1" operator="equal">
      <formula>"Select from Drop Down List"</formula>
    </cfRule>
  </conditionalFormatting>
  <conditionalFormatting sqref="G1038">
    <cfRule type="cellIs" dxfId="126" priority="101" stopIfTrue="1" operator="equal">
      <formula>"Exception"</formula>
    </cfRule>
    <cfRule type="cellIs" dxfId="125" priority="102" stopIfTrue="1" operator="equal">
      <formula>"Select from Drop Down List"</formula>
    </cfRule>
  </conditionalFormatting>
  <conditionalFormatting sqref="G1040:G1043">
    <cfRule type="cellIs" dxfId="124" priority="99" stopIfTrue="1" operator="equal">
      <formula>"Exception"</formula>
    </cfRule>
    <cfRule type="cellIs" dxfId="123" priority="100" stopIfTrue="1" operator="equal">
      <formula>"Select from Drop Down List"</formula>
    </cfRule>
  </conditionalFormatting>
  <conditionalFormatting sqref="G1045:G1066">
    <cfRule type="cellIs" dxfId="122" priority="97" stopIfTrue="1" operator="equal">
      <formula>"Exception"</formula>
    </cfRule>
    <cfRule type="cellIs" dxfId="121" priority="98" stopIfTrue="1" operator="equal">
      <formula>"Select from Drop Down List"</formula>
    </cfRule>
  </conditionalFormatting>
  <conditionalFormatting sqref="G1068">
    <cfRule type="cellIs" dxfId="120" priority="95" stopIfTrue="1" operator="equal">
      <formula>"Exception"</formula>
    </cfRule>
    <cfRule type="cellIs" dxfId="119" priority="96" stopIfTrue="1" operator="equal">
      <formula>"Select from Drop Down List"</formula>
    </cfRule>
  </conditionalFormatting>
  <conditionalFormatting sqref="G1070:G1089">
    <cfRule type="cellIs" dxfId="118" priority="93" stopIfTrue="1" operator="equal">
      <formula>"Exception"</formula>
    </cfRule>
    <cfRule type="cellIs" dxfId="117" priority="94" stopIfTrue="1" operator="equal">
      <formula>"Select from Drop Down List"</formula>
    </cfRule>
  </conditionalFormatting>
  <conditionalFormatting sqref="G1091:G1098">
    <cfRule type="cellIs" dxfId="116" priority="91" stopIfTrue="1" operator="equal">
      <formula>"Exception"</formula>
    </cfRule>
    <cfRule type="cellIs" dxfId="115" priority="92" stopIfTrue="1" operator="equal">
      <formula>"Select from Drop Down List"</formula>
    </cfRule>
  </conditionalFormatting>
  <conditionalFormatting sqref="G1100:G1114">
    <cfRule type="cellIs" dxfId="114" priority="89" stopIfTrue="1" operator="equal">
      <formula>"Exception"</formula>
    </cfRule>
    <cfRule type="cellIs" dxfId="113" priority="90" stopIfTrue="1" operator="equal">
      <formula>"Select from Drop Down List"</formula>
    </cfRule>
  </conditionalFormatting>
  <conditionalFormatting sqref="G1116:G1131">
    <cfRule type="cellIs" dxfId="112" priority="87" stopIfTrue="1" operator="equal">
      <formula>"Exception"</formula>
    </cfRule>
    <cfRule type="cellIs" dxfId="111" priority="88" stopIfTrue="1" operator="equal">
      <formula>"Select from Drop Down List"</formula>
    </cfRule>
  </conditionalFormatting>
  <conditionalFormatting sqref="G1133:G1137">
    <cfRule type="cellIs" dxfId="110" priority="85" stopIfTrue="1" operator="equal">
      <formula>"Exception"</formula>
    </cfRule>
    <cfRule type="cellIs" dxfId="109" priority="86" stopIfTrue="1" operator="equal">
      <formula>"Select from Drop Down List"</formula>
    </cfRule>
  </conditionalFormatting>
  <conditionalFormatting sqref="G1139:G1144">
    <cfRule type="cellIs" dxfId="108" priority="83" stopIfTrue="1" operator="equal">
      <formula>"Exception"</formula>
    </cfRule>
    <cfRule type="cellIs" dxfId="107" priority="84" stopIfTrue="1" operator="equal">
      <formula>"Select from Drop Down List"</formula>
    </cfRule>
  </conditionalFormatting>
  <conditionalFormatting sqref="G1146:G1161">
    <cfRule type="cellIs" dxfId="106" priority="81" stopIfTrue="1" operator="equal">
      <formula>"Exception"</formula>
    </cfRule>
    <cfRule type="cellIs" dxfId="105" priority="82" stopIfTrue="1" operator="equal">
      <formula>"Select from Drop Down List"</formula>
    </cfRule>
  </conditionalFormatting>
  <conditionalFormatting sqref="G1163:G1194">
    <cfRule type="cellIs" dxfId="104" priority="79" stopIfTrue="1" operator="equal">
      <formula>"Exception"</formula>
    </cfRule>
    <cfRule type="cellIs" dxfId="103" priority="80" stopIfTrue="1" operator="equal">
      <formula>"Select from Drop Down List"</formula>
    </cfRule>
  </conditionalFormatting>
  <conditionalFormatting sqref="G1196:G1218">
    <cfRule type="cellIs" dxfId="102" priority="77" stopIfTrue="1" operator="equal">
      <formula>"Exception"</formula>
    </cfRule>
    <cfRule type="cellIs" dxfId="101" priority="78" stopIfTrue="1" operator="equal">
      <formula>"Select from Drop Down List"</formula>
    </cfRule>
  </conditionalFormatting>
  <conditionalFormatting sqref="G1220:G1222">
    <cfRule type="cellIs" dxfId="100" priority="75" stopIfTrue="1" operator="equal">
      <formula>"Exception"</formula>
    </cfRule>
    <cfRule type="cellIs" dxfId="99" priority="76" stopIfTrue="1" operator="equal">
      <formula>"Select from Drop Down List"</formula>
    </cfRule>
  </conditionalFormatting>
  <conditionalFormatting sqref="G1224:G1230">
    <cfRule type="cellIs" dxfId="98" priority="73" stopIfTrue="1" operator="equal">
      <formula>"Exception"</formula>
    </cfRule>
    <cfRule type="cellIs" dxfId="97" priority="74" stopIfTrue="1" operator="equal">
      <formula>"Select from Drop Down List"</formula>
    </cfRule>
  </conditionalFormatting>
  <conditionalFormatting sqref="G1232:G1263">
    <cfRule type="cellIs" dxfId="96" priority="71" stopIfTrue="1" operator="equal">
      <formula>"Exception"</formula>
    </cfRule>
    <cfRule type="cellIs" dxfId="95" priority="72" stopIfTrue="1" operator="equal">
      <formula>"Select from Drop Down List"</formula>
    </cfRule>
  </conditionalFormatting>
  <conditionalFormatting sqref="G1265:G1282">
    <cfRule type="cellIs" dxfId="94" priority="69" stopIfTrue="1" operator="equal">
      <formula>"Exception"</formula>
    </cfRule>
    <cfRule type="cellIs" dxfId="93" priority="70" stopIfTrue="1" operator="equal">
      <formula>"Select from Drop Down List"</formula>
    </cfRule>
  </conditionalFormatting>
  <conditionalFormatting sqref="G1284:G1294">
    <cfRule type="cellIs" dxfId="92" priority="67" stopIfTrue="1" operator="equal">
      <formula>"Exception"</formula>
    </cfRule>
    <cfRule type="cellIs" dxfId="91" priority="68" stopIfTrue="1" operator="equal">
      <formula>"Select from Drop Down List"</formula>
    </cfRule>
  </conditionalFormatting>
  <conditionalFormatting sqref="G1296:G1350">
    <cfRule type="cellIs" dxfId="90" priority="65" stopIfTrue="1" operator="equal">
      <formula>"Exception"</formula>
    </cfRule>
    <cfRule type="cellIs" dxfId="89" priority="66" stopIfTrue="1" operator="equal">
      <formula>"Select from Drop Down List"</formula>
    </cfRule>
  </conditionalFormatting>
  <conditionalFormatting sqref="G1352:G1358">
    <cfRule type="cellIs" dxfId="88" priority="63" stopIfTrue="1" operator="equal">
      <formula>"Exception"</formula>
    </cfRule>
    <cfRule type="cellIs" dxfId="87" priority="64" stopIfTrue="1" operator="equal">
      <formula>"Select from Drop Down List"</formula>
    </cfRule>
  </conditionalFormatting>
  <conditionalFormatting sqref="G1360:G1367">
    <cfRule type="cellIs" dxfId="86" priority="61" stopIfTrue="1" operator="equal">
      <formula>"Exception"</formula>
    </cfRule>
    <cfRule type="cellIs" dxfId="85" priority="62" stopIfTrue="1" operator="equal">
      <formula>"Select from Drop Down List"</formula>
    </cfRule>
  </conditionalFormatting>
  <conditionalFormatting sqref="G1369:G1374">
    <cfRule type="cellIs" dxfId="84" priority="59" stopIfTrue="1" operator="equal">
      <formula>"Exception"</formula>
    </cfRule>
    <cfRule type="cellIs" dxfId="83" priority="60" stopIfTrue="1" operator="equal">
      <formula>"Select from Drop Down List"</formula>
    </cfRule>
  </conditionalFormatting>
  <conditionalFormatting sqref="G1376:G1386">
    <cfRule type="cellIs" dxfId="82" priority="57" stopIfTrue="1" operator="equal">
      <formula>"Exception"</formula>
    </cfRule>
    <cfRule type="cellIs" dxfId="81" priority="58" stopIfTrue="1" operator="equal">
      <formula>"Select from Drop Down List"</formula>
    </cfRule>
  </conditionalFormatting>
  <conditionalFormatting sqref="G1388:G1391">
    <cfRule type="cellIs" dxfId="80" priority="55" stopIfTrue="1" operator="equal">
      <formula>"Exception"</formula>
    </cfRule>
    <cfRule type="cellIs" dxfId="79" priority="56" stopIfTrue="1" operator="equal">
      <formula>"Select from Drop Down List"</formula>
    </cfRule>
  </conditionalFormatting>
  <conditionalFormatting sqref="G1393:G1396">
    <cfRule type="cellIs" dxfId="78" priority="53" stopIfTrue="1" operator="equal">
      <formula>"Exception"</formula>
    </cfRule>
    <cfRule type="cellIs" dxfId="77" priority="54" stopIfTrue="1" operator="equal">
      <formula>"Select from Drop Down List"</formula>
    </cfRule>
  </conditionalFormatting>
  <conditionalFormatting sqref="G1398:G1402">
    <cfRule type="cellIs" dxfId="76" priority="51" stopIfTrue="1" operator="equal">
      <formula>"Exception"</formula>
    </cfRule>
    <cfRule type="cellIs" dxfId="75" priority="52" stopIfTrue="1" operator="equal">
      <formula>"Select from Drop Down List"</formula>
    </cfRule>
  </conditionalFormatting>
  <conditionalFormatting sqref="G1404:G1410">
    <cfRule type="cellIs" dxfId="74" priority="49" stopIfTrue="1" operator="equal">
      <formula>"Exception"</formula>
    </cfRule>
    <cfRule type="cellIs" dxfId="73" priority="50" stopIfTrue="1" operator="equal">
      <formula>"Select from Drop Down List"</formula>
    </cfRule>
  </conditionalFormatting>
  <conditionalFormatting sqref="G1412:G1417">
    <cfRule type="cellIs" dxfId="72" priority="47" stopIfTrue="1" operator="equal">
      <formula>"Exception"</formula>
    </cfRule>
    <cfRule type="cellIs" dxfId="71" priority="48" stopIfTrue="1" operator="equal">
      <formula>"Select from Drop Down List"</formula>
    </cfRule>
  </conditionalFormatting>
  <conditionalFormatting sqref="G1419:G1428">
    <cfRule type="cellIs" dxfId="70" priority="45" stopIfTrue="1" operator="equal">
      <formula>"Exception"</formula>
    </cfRule>
    <cfRule type="cellIs" dxfId="69" priority="46" stopIfTrue="1" operator="equal">
      <formula>"Select from Drop Down List"</formula>
    </cfRule>
  </conditionalFormatting>
  <conditionalFormatting sqref="G1430:G1436">
    <cfRule type="cellIs" dxfId="68" priority="43" stopIfTrue="1" operator="equal">
      <formula>"Exception"</formula>
    </cfRule>
    <cfRule type="cellIs" dxfId="67" priority="44" stopIfTrue="1" operator="equal">
      <formula>"Select from Drop Down List"</formula>
    </cfRule>
  </conditionalFormatting>
  <conditionalFormatting sqref="G1438:G1447">
    <cfRule type="cellIs" dxfId="66" priority="41" stopIfTrue="1" operator="equal">
      <formula>"Exception"</formula>
    </cfRule>
    <cfRule type="cellIs" dxfId="65" priority="42" stopIfTrue="1" operator="equal">
      <formula>"Select from Drop Down List"</formula>
    </cfRule>
  </conditionalFormatting>
  <conditionalFormatting sqref="G1449:G1452">
    <cfRule type="cellIs" dxfId="64" priority="39" stopIfTrue="1" operator="equal">
      <formula>"Exception"</formula>
    </cfRule>
    <cfRule type="cellIs" dxfId="63" priority="40" stopIfTrue="1" operator="equal">
      <formula>"Select from Drop Down List"</formula>
    </cfRule>
  </conditionalFormatting>
  <conditionalFormatting sqref="G1454:G1456">
    <cfRule type="cellIs" dxfId="62" priority="37" stopIfTrue="1" operator="equal">
      <formula>"Exception"</formula>
    </cfRule>
    <cfRule type="cellIs" dxfId="61" priority="38" stopIfTrue="1" operator="equal">
      <formula>"Select from Drop Down List"</formula>
    </cfRule>
  </conditionalFormatting>
  <conditionalFormatting sqref="G1458:G1466">
    <cfRule type="cellIs" dxfId="60" priority="35" stopIfTrue="1" operator="equal">
      <formula>"Exception"</formula>
    </cfRule>
    <cfRule type="cellIs" dxfId="59" priority="36" stopIfTrue="1" operator="equal">
      <formula>"Select from Drop Down List"</formula>
    </cfRule>
  </conditionalFormatting>
  <conditionalFormatting sqref="G1468">
    <cfRule type="cellIs" dxfId="58" priority="33" stopIfTrue="1" operator="equal">
      <formula>"Exception"</formula>
    </cfRule>
    <cfRule type="cellIs" dxfId="57" priority="34" stopIfTrue="1" operator="equal">
      <formula>"Select from Drop Down List"</formula>
    </cfRule>
  </conditionalFormatting>
  <conditionalFormatting sqref="G1470:G1479">
    <cfRule type="cellIs" dxfId="56" priority="31" stopIfTrue="1" operator="equal">
      <formula>"Exception"</formula>
    </cfRule>
    <cfRule type="cellIs" dxfId="55" priority="32" stopIfTrue="1" operator="equal">
      <formula>"Select from Drop Down List"</formula>
    </cfRule>
  </conditionalFormatting>
  <conditionalFormatting sqref="G1483:G1491">
    <cfRule type="cellIs" dxfId="54" priority="29" stopIfTrue="1" operator="equal">
      <formula>"Exception"</formula>
    </cfRule>
    <cfRule type="cellIs" dxfId="53" priority="30" stopIfTrue="1" operator="equal">
      <formula>"Select from Drop Down List"</formula>
    </cfRule>
  </conditionalFormatting>
  <conditionalFormatting sqref="G1493:G1521">
    <cfRule type="cellIs" dxfId="52" priority="27" stopIfTrue="1" operator="equal">
      <formula>"Exception"</formula>
    </cfRule>
    <cfRule type="cellIs" dxfId="51" priority="28" stopIfTrue="1" operator="equal">
      <formula>"Select from Drop Down List"</formula>
    </cfRule>
  </conditionalFormatting>
  <conditionalFormatting sqref="G1523:G1530">
    <cfRule type="cellIs" dxfId="50" priority="25" stopIfTrue="1" operator="equal">
      <formula>"Exception"</formula>
    </cfRule>
    <cfRule type="cellIs" dxfId="49" priority="26" stopIfTrue="1" operator="equal">
      <formula>"Select from Drop Down List"</formula>
    </cfRule>
  </conditionalFormatting>
  <conditionalFormatting sqref="G1532:G1540">
    <cfRule type="cellIs" dxfId="48" priority="23" stopIfTrue="1" operator="equal">
      <formula>"Exception"</formula>
    </cfRule>
    <cfRule type="cellIs" dxfId="47" priority="24" stopIfTrue="1" operator="equal">
      <formula>"Select from Drop Down List"</formula>
    </cfRule>
  </conditionalFormatting>
  <conditionalFormatting sqref="G1542:G1547">
    <cfRule type="cellIs" dxfId="46" priority="21" stopIfTrue="1" operator="equal">
      <formula>"Exception"</formula>
    </cfRule>
    <cfRule type="cellIs" dxfId="45" priority="22" stopIfTrue="1" operator="equal">
      <formula>"Select from Drop Down List"</formula>
    </cfRule>
  </conditionalFormatting>
  <conditionalFormatting sqref="G1549">
    <cfRule type="cellIs" dxfId="44" priority="19" stopIfTrue="1" operator="equal">
      <formula>"Exception"</formula>
    </cfRule>
    <cfRule type="cellIs" dxfId="43" priority="20" stopIfTrue="1" operator="equal">
      <formula>"Select from Drop Down List"</formula>
    </cfRule>
  </conditionalFormatting>
  <conditionalFormatting sqref="G1551:G1578">
    <cfRule type="cellIs" dxfId="42" priority="17" stopIfTrue="1" operator="equal">
      <formula>"Exception"</formula>
    </cfRule>
    <cfRule type="cellIs" dxfId="41" priority="18" stopIfTrue="1" operator="equal">
      <formula>"Select from Drop Down List"</formula>
    </cfRule>
  </conditionalFormatting>
  <conditionalFormatting sqref="G1580">
    <cfRule type="cellIs" dxfId="40" priority="15" stopIfTrue="1" operator="equal">
      <formula>"Exception"</formula>
    </cfRule>
    <cfRule type="cellIs" dxfId="39" priority="16" stopIfTrue="1" operator="equal">
      <formula>"Select from Drop Down List"</formula>
    </cfRule>
  </conditionalFormatting>
  <conditionalFormatting sqref="G1582:G1593">
    <cfRule type="cellIs" dxfId="38" priority="13" stopIfTrue="1" operator="equal">
      <formula>"Exception"</formula>
    </cfRule>
    <cfRule type="cellIs" dxfId="37" priority="14" stopIfTrue="1" operator="equal">
      <formula>"Select from Drop Down List"</formula>
    </cfRule>
  </conditionalFormatting>
  <conditionalFormatting sqref="G1595:G1599">
    <cfRule type="cellIs" dxfId="36" priority="11" stopIfTrue="1" operator="equal">
      <formula>"Exception"</formula>
    </cfRule>
    <cfRule type="cellIs" dxfId="35" priority="12" stopIfTrue="1" operator="equal">
      <formula>"Select from Drop Down List"</formula>
    </cfRule>
  </conditionalFormatting>
  <conditionalFormatting sqref="G1601">
    <cfRule type="cellIs" dxfId="34" priority="9" stopIfTrue="1" operator="equal">
      <formula>"Exception"</formula>
    </cfRule>
    <cfRule type="cellIs" dxfId="33" priority="10" stopIfTrue="1" operator="equal">
      <formula>"Select from Drop Down List"</formula>
    </cfRule>
  </conditionalFormatting>
  <conditionalFormatting sqref="G1603:G1609">
    <cfRule type="cellIs" dxfId="32" priority="7" stopIfTrue="1" operator="equal">
      <formula>"Exception"</formula>
    </cfRule>
    <cfRule type="cellIs" dxfId="31" priority="8" stopIfTrue="1" operator="equal">
      <formula>"Select from Drop Down List"</formula>
    </cfRule>
  </conditionalFormatting>
  <conditionalFormatting sqref="G1611">
    <cfRule type="cellIs" dxfId="30" priority="5" stopIfTrue="1" operator="equal">
      <formula>"Exception"</formula>
    </cfRule>
    <cfRule type="cellIs" dxfId="29" priority="6" stopIfTrue="1" operator="equal">
      <formula>"Select from Drop Down List"</formula>
    </cfRule>
  </conditionalFormatting>
  <conditionalFormatting sqref="G1613:G1623">
    <cfRule type="cellIs" dxfId="28" priority="3" stopIfTrue="1" operator="equal">
      <formula>"Exception"</formula>
    </cfRule>
    <cfRule type="cellIs" dxfId="27" priority="4" stopIfTrue="1" operator="equal">
      <formula>"Select from Drop Down List"</formula>
    </cfRule>
  </conditionalFormatting>
  <conditionalFormatting sqref="G1625:G1645">
    <cfRule type="cellIs" dxfId="26" priority="1" stopIfTrue="1" operator="equal">
      <formula>"Exception"</formula>
    </cfRule>
    <cfRule type="cellIs" dxfId="25" priority="2" stopIfTrue="1" operator="equal">
      <formula>"Select from Drop Down List"</formula>
    </cfRule>
  </conditionalFormatting>
  <dataValidations count="4">
    <dataValidation type="list" allowBlank="1" showInputMessage="1" showErrorMessage="1" errorTitle="Invalid specification type" error="Please enter a Specification type from the drop-down list." sqref="B1613:B1623 B1551:B1578 B1603:B1609 B1595:B1599 B1542:B1547 B1611 B1582:B1593 B1601 B1045:B1066 B1100:B1114 B1139:B1144 B1014:B1036 B1068 B1070:B1089 B1038 B1220:B1263 B1430:B1436 B1532:B1540 B1549 B1580 B1458:B1466 B1468 B1625:B1645 B754:B770 B1146:B1161 B718:B722 B706:B716 B455:B471 B223:B233 B675:B704 B281:B282 B195:B207 B145:B161 B260:B279 B218:B221 B284:B292 B298:B335 B54:B61 B47:B52 B163:B177 B209:B216 B431:B453 B87:B143 B294:B296 B337:B400 B419:B429 B1116:B1137 B1470:B1479 B742:B744 B731:B740 B1523:B1530 B599:B673 B1091:B1098 B746:B752 B473:B561 B63:B68 B1483:B1491 B43:B45 B179:B192 B402:B416 B835:B927 B1163:B1194 B1647:B1651 B235:B258 B70:B85 B564:B597 B724:B729 B772:B782 B784:B833 B929:B993 B995:B1012 B1040:B1043 B1265:B1282 B1284:B1294 B1376:B1428 B5:B27 B29:B41 B1196:B1218 B1296:B1350 B1352:B1367 B1369:B1374 B1449:B1452 B1454:B1456 B1438:B1447 B1493:B1521 B1653:B1660">
      <formula1>SpecType</formula1>
    </dataValidation>
    <dataValidation allowBlank="1" showInputMessage="1" showErrorMessage="1" errorTitle="Invalid specification type" error="Please enter a Specification type from the drop-down list." sqref="B1646 B1612 B1600 B1013 B928 B1264 B1162 B1145 B1069 A1115:B1115 B1099 B1090 B1138 B1548 B1541 B730 B783 B563 B283 B280 A336:B336 B401 B418 B62 B69 B162 B208 B193:B194 B86 B42 B1219 B1351 B1368 B1375 B1453 B1457 B1448 B1522"/>
    <dataValidation type="list" allowBlank="1" showInputMessage="1" showErrorMessage="1" sqref="E5:E993 E995:E1660">
      <formula1>Existing</formula1>
    </dataValidation>
    <dataValidation type="list" allowBlank="1" showInputMessage="1" showErrorMessage="1" sqref="G1613:G1623 G1647:G1651 G1653:G1660 G1625:G1645 G43:G45 G47:G52 G54:G61 G63:G68 G70:G85 G87:G93 G95:G122 G124:G143 G145:G161 G163:G177 G179:G192 G195:G207 G209:G216 G218:G221 G223:G233 G235:G258 G260:G279 G281:G282 G284:G292 G294:G296 G298:G325 G327:G335 G337:G373 G375:G400 G402:G416 G419:G429 G431:G453 G455:G471 G473:G496 G498:G553 G555:G561 G564:G597 G599:G608 G610:G668 G670:G673 G675:G704 G706:G716 G718:G722 G724:G729 G731:G740 G742:G744 G746:G752 G754:G770 G772:G782 G784:G796 G798:G801 G803:G827 G829:G833 G835:G915 G917:G927 G929:G993 G995:G1002 G1004:G1012 G1014:G1036 G1038 G1040:G1043 G1045:G1066 G1068 G1070:G1089 G1091:G1098 G1100:G1114 G1116:G1131 G1133:G1137 G1139:G1144 G1146:G1161 G1163:G1194 G1196:G1218 G1220:G1222 G1224:G1230 G1232:G1263 G1265:G1282 G1284:G1294 G1296:G1350 G1352:G1358 G1360:G1367 G1369:G1374 G1376:G1386 G1388:G1391 G1393:G1396 G1398:G1402 G1404:G1410 G1412:G1417 G1419:G1428 G1430:G1436 G1438:G1447 G1449:G1452 G1454:G1456 G1458:G1466 G1468 G1470:G1479 G1483:G1491 G1493:G1521 G1523:G1530 G1532:G1540 G1542:G1547 G1549 G1551:G1578 G1580 G1582:G1593 G1595:G1599 G1601 G1603:G1609 G1611 G5:G27 G29:G41">
      <formula1>Availability</formula1>
    </dataValidation>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CAD FUNCTIONAL AND TECHNICAL REQUIREMENTS&amp;C&amp;"Arial,Regular"&amp;10CAD Operations Requirements&amp;R&amp;"Arial,Regular"&amp;10Page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K170"/>
  <sheetViews>
    <sheetView zoomScale="90" zoomScaleNormal="90" workbookViewId="0">
      <pane ySplit="3" topLeftCell="A4" activePane="bottomLeft" state="frozen"/>
      <selection activeCell="A3" sqref="A3"/>
      <selection pane="bottomLeft" activeCell="G6" sqref="G6"/>
    </sheetView>
  </sheetViews>
  <sheetFormatPr defaultColWidth="9.140625" defaultRowHeight="15.75" x14ac:dyDescent="0.25"/>
  <cols>
    <col min="1" max="1" width="11.7109375" style="502" customWidth="1"/>
    <col min="2" max="2" width="14.7109375" style="503" customWidth="1"/>
    <col min="3" max="3" width="65.7109375" style="504" customWidth="1"/>
    <col min="4" max="4" width="65.7109375" style="505" customWidth="1"/>
    <col min="5" max="5" width="6.5703125" style="505" hidden="1" customWidth="1"/>
    <col min="6" max="6" width="5.5703125" style="505" hidden="1" customWidth="1"/>
    <col min="7" max="7" width="30.7109375" style="505" customWidth="1"/>
    <col min="8" max="8" width="9.140625" style="125" hidden="1" customWidth="1"/>
    <col min="9" max="11" width="9.140625" style="123" hidden="1" customWidth="1"/>
    <col min="12" max="15" width="9.140625" style="123" customWidth="1"/>
    <col min="16" max="16" width="4.140625" style="123" customWidth="1"/>
    <col min="17" max="16384" width="9.140625" style="123"/>
  </cols>
  <sheetData>
    <row r="1" spans="1:11" ht="25.5" customHeight="1" x14ac:dyDescent="0.25">
      <c r="A1" s="585"/>
      <c r="B1" s="250" t="s">
        <v>5091</v>
      </c>
      <c r="C1" s="251"/>
      <c r="D1" s="154"/>
      <c r="E1" s="155"/>
      <c r="F1" s="156"/>
      <c r="G1" s="156"/>
    </row>
    <row r="2" spans="1:11" ht="129" customHeight="1" thickBot="1" x14ac:dyDescent="0.3">
      <c r="A2" s="585"/>
      <c r="B2" s="586" t="s">
        <v>5089</v>
      </c>
      <c r="C2" s="586"/>
      <c r="D2" s="586"/>
      <c r="E2" s="586"/>
      <c r="F2" s="586"/>
      <c r="G2" s="586"/>
    </row>
    <row r="3" spans="1:11" s="120" customFormat="1" ht="33.75" customHeight="1" thickBot="1" x14ac:dyDescent="0.3">
      <c r="A3" s="570" t="s">
        <v>451</v>
      </c>
      <c r="B3" s="570" t="s">
        <v>1658</v>
      </c>
      <c r="C3" s="570" t="s">
        <v>5094</v>
      </c>
      <c r="D3" s="571" t="s">
        <v>4964</v>
      </c>
      <c r="E3" s="572" t="s">
        <v>4406</v>
      </c>
      <c r="F3" s="572" t="s">
        <v>1659</v>
      </c>
      <c r="G3" s="571" t="str">
        <f>'Support Data'!A48</f>
        <v>Availability</v>
      </c>
      <c r="H3" s="118" t="s">
        <v>3256</v>
      </c>
      <c r="I3" s="118" t="s">
        <v>3257</v>
      </c>
      <c r="J3" s="118" t="s">
        <v>3258</v>
      </c>
      <c r="K3" s="119" t="s">
        <v>453</v>
      </c>
    </row>
    <row r="4" spans="1:11" s="122" customFormat="1" ht="15" x14ac:dyDescent="0.2">
      <c r="A4" s="452" t="s">
        <v>2409</v>
      </c>
      <c r="B4" s="455"/>
      <c r="C4" s="429"/>
      <c r="D4" s="506"/>
      <c r="E4" s="506"/>
      <c r="F4" s="506"/>
      <c r="G4" s="507"/>
      <c r="H4" s="121">
        <f>COUNTA(B6:B169)</f>
        <v>154</v>
      </c>
      <c r="K4" s="122">
        <f>SUM(K6:K169)</f>
        <v>0</v>
      </c>
    </row>
    <row r="5" spans="1:11" s="122" customFormat="1" ht="15" x14ac:dyDescent="0.2">
      <c r="A5" s="508" t="s">
        <v>2416</v>
      </c>
      <c r="B5" s="509"/>
      <c r="C5" s="510"/>
      <c r="D5" s="511"/>
      <c r="E5" s="511"/>
      <c r="F5" s="511"/>
      <c r="G5" s="512"/>
      <c r="H5" s="30">
        <f>COUNTIF(G:G,"=Select from Drop Down List")</f>
        <v>154</v>
      </c>
    </row>
    <row r="6" spans="1:11" ht="30" customHeight="1" x14ac:dyDescent="0.2">
      <c r="A6" s="513" t="s">
        <v>1353</v>
      </c>
      <c r="B6" s="444" t="s">
        <v>5085</v>
      </c>
      <c r="C6" s="472" t="s">
        <v>4957</v>
      </c>
      <c r="D6" s="514"/>
      <c r="E6" s="166" t="s">
        <v>4405</v>
      </c>
      <c r="F6" s="167">
        <v>1</v>
      </c>
      <c r="G6" s="168" t="s">
        <v>4963</v>
      </c>
      <c r="H6" s="30">
        <f>COUNTIF(G:G,"=Function Available")</f>
        <v>0</v>
      </c>
      <c r="I6" s="52">
        <f t="shared" ref="I6:I69" si="0">IF(NOT(ISBLANK($B6)),VLOOKUP($B6,specdata,2,FALSE),"")</f>
        <v>2</v>
      </c>
      <c r="J6" s="96">
        <f>VLOOKUP(G6,AvailabilityData,2,FALSE)</f>
        <v>0</v>
      </c>
      <c r="K6" s="97">
        <f>I6*J6</f>
        <v>0</v>
      </c>
    </row>
    <row r="7" spans="1:11" s="122" customFormat="1" ht="15" x14ac:dyDescent="0.2">
      <c r="A7" s="452" t="s">
        <v>2415</v>
      </c>
      <c r="B7" s="515"/>
      <c r="C7" s="429"/>
      <c r="D7" s="506"/>
      <c r="E7" s="175"/>
      <c r="F7" s="506"/>
      <c r="G7" s="507"/>
      <c r="H7" s="30">
        <f>COUNTIF(F:G,"=Function Not Available")</f>
        <v>0</v>
      </c>
      <c r="I7" s="52"/>
      <c r="J7" s="96"/>
      <c r="K7" s="97"/>
    </row>
    <row r="8" spans="1:11" s="124" customFormat="1" ht="30" customHeight="1" x14ac:dyDescent="0.2">
      <c r="A8" s="516" t="s">
        <v>1354</v>
      </c>
      <c r="B8" s="425" t="s">
        <v>5085</v>
      </c>
      <c r="C8" s="440" t="s">
        <v>3528</v>
      </c>
      <c r="D8" s="517"/>
      <c r="E8" s="166" t="s">
        <v>4405</v>
      </c>
      <c r="F8" s="167">
        <v>1</v>
      </c>
      <c r="G8" s="168" t="s">
        <v>4963</v>
      </c>
      <c r="H8" s="30">
        <f>COUNTIF(G:G,"=Exception")</f>
        <v>0</v>
      </c>
      <c r="I8" s="52">
        <f t="shared" si="0"/>
        <v>2</v>
      </c>
      <c r="J8" s="96">
        <f t="shared" ref="J8:J31" si="1">VLOOKUP(G8,AvailabilityData,2,FALSE)</f>
        <v>0</v>
      </c>
      <c r="K8" s="97">
        <f t="shared" ref="K8:K31" si="2">I8*J8</f>
        <v>0</v>
      </c>
    </row>
    <row r="9" spans="1:11" s="124" customFormat="1" ht="30" customHeight="1" x14ac:dyDescent="0.2">
      <c r="A9" s="516" t="s">
        <v>1355</v>
      </c>
      <c r="B9" s="425" t="s">
        <v>5085</v>
      </c>
      <c r="C9" s="440" t="s">
        <v>4878</v>
      </c>
      <c r="D9" s="517"/>
      <c r="E9" s="166" t="s">
        <v>4405</v>
      </c>
      <c r="F9" s="167">
        <v>1</v>
      </c>
      <c r="G9" s="168" t="s">
        <v>4963</v>
      </c>
      <c r="H9" s="85">
        <f>COUNTIFS(B:B,"=Highly Advantageous",G:G,"=Select from Drop Down List")</f>
        <v>90</v>
      </c>
      <c r="I9" s="52">
        <f t="shared" si="0"/>
        <v>2</v>
      </c>
      <c r="J9" s="96">
        <f t="shared" si="1"/>
        <v>0</v>
      </c>
      <c r="K9" s="97">
        <f t="shared" si="2"/>
        <v>0</v>
      </c>
    </row>
    <row r="10" spans="1:11" s="124" customFormat="1" ht="30" customHeight="1" x14ac:dyDescent="0.2">
      <c r="A10" s="516" t="s">
        <v>1356</v>
      </c>
      <c r="B10" s="425" t="s">
        <v>5085</v>
      </c>
      <c r="C10" s="440" t="s">
        <v>3879</v>
      </c>
      <c r="D10" s="517"/>
      <c r="E10" s="166" t="s">
        <v>4405</v>
      </c>
      <c r="F10" s="167">
        <v>1</v>
      </c>
      <c r="G10" s="168" t="s">
        <v>4963</v>
      </c>
      <c r="H10" s="85">
        <f>COUNTIFS(B:B,"=Highly Advantageous",G:G,"=Function Available")</f>
        <v>0</v>
      </c>
      <c r="I10" s="52">
        <f t="shared" si="0"/>
        <v>2</v>
      </c>
      <c r="J10" s="96">
        <f t="shared" si="1"/>
        <v>0</v>
      </c>
      <c r="K10" s="97">
        <f t="shared" si="2"/>
        <v>0</v>
      </c>
    </row>
    <row r="11" spans="1:11" s="124" customFormat="1" ht="30" customHeight="1" x14ac:dyDescent="0.2">
      <c r="A11" s="516" t="s">
        <v>1357</v>
      </c>
      <c r="B11" s="425" t="s">
        <v>5085</v>
      </c>
      <c r="C11" s="440" t="s">
        <v>5002</v>
      </c>
      <c r="D11" s="517"/>
      <c r="E11" s="166" t="s">
        <v>4404</v>
      </c>
      <c r="F11" s="167">
        <v>1</v>
      </c>
      <c r="G11" s="168" t="s">
        <v>4963</v>
      </c>
      <c r="H11" s="85">
        <f>COUNTIFS(B:B,"=Highly Advantageous",G:G,"=Function Not Available")</f>
        <v>0</v>
      </c>
      <c r="I11" s="52">
        <f t="shared" si="0"/>
        <v>2</v>
      </c>
      <c r="J11" s="96">
        <f t="shared" si="1"/>
        <v>0</v>
      </c>
      <c r="K11" s="97">
        <f t="shared" si="2"/>
        <v>0</v>
      </c>
    </row>
    <row r="12" spans="1:11" s="124" customFormat="1" ht="30" customHeight="1" x14ac:dyDescent="0.2">
      <c r="A12" s="516" t="s">
        <v>1358</v>
      </c>
      <c r="B12" s="425" t="s">
        <v>5085</v>
      </c>
      <c r="C12" s="440" t="s">
        <v>3970</v>
      </c>
      <c r="D12" s="517"/>
      <c r="E12" s="166" t="s">
        <v>4405</v>
      </c>
      <c r="F12" s="167">
        <v>1</v>
      </c>
      <c r="G12" s="168" t="s">
        <v>4963</v>
      </c>
      <c r="H12" s="85">
        <f>COUNTIFS(B:B,"=Highly Advantageous",G:G,"=Exception")</f>
        <v>0</v>
      </c>
      <c r="I12" s="52">
        <f t="shared" si="0"/>
        <v>2</v>
      </c>
      <c r="J12" s="96">
        <f t="shared" si="1"/>
        <v>0</v>
      </c>
      <c r="K12" s="97">
        <f t="shared" si="2"/>
        <v>0</v>
      </c>
    </row>
    <row r="13" spans="1:11" s="124" customFormat="1" ht="30" customHeight="1" x14ac:dyDescent="0.2">
      <c r="A13" s="516" t="s">
        <v>1359</v>
      </c>
      <c r="B13" s="425" t="s">
        <v>5085</v>
      </c>
      <c r="C13" s="440" t="s">
        <v>2677</v>
      </c>
      <c r="D13" s="517"/>
      <c r="E13" s="166" t="s">
        <v>4405</v>
      </c>
      <c r="F13" s="167">
        <v>1</v>
      </c>
      <c r="G13" s="168" t="s">
        <v>4963</v>
      </c>
      <c r="H13" s="86">
        <f>COUNTIFS(B:B,"=Advantageous",G:G,"=Select from Drop Down List")</f>
        <v>64</v>
      </c>
      <c r="I13" s="52">
        <f t="shared" si="0"/>
        <v>2</v>
      </c>
      <c r="J13" s="96">
        <f t="shared" si="1"/>
        <v>0</v>
      </c>
      <c r="K13" s="97">
        <f t="shared" si="2"/>
        <v>0</v>
      </c>
    </row>
    <row r="14" spans="1:11" s="124" customFormat="1" ht="30" customHeight="1" x14ac:dyDescent="0.2">
      <c r="A14" s="516" t="s">
        <v>1360</v>
      </c>
      <c r="B14" s="425" t="s">
        <v>3041</v>
      </c>
      <c r="C14" s="460" t="s">
        <v>3063</v>
      </c>
      <c r="D14" s="518"/>
      <c r="E14" s="166" t="s">
        <v>4405</v>
      </c>
      <c r="F14" s="167">
        <v>1</v>
      </c>
      <c r="G14" s="168" t="s">
        <v>4963</v>
      </c>
      <c r="H14" s="86">
        <f>COUNTIFS(B:B,"=Advantageous",G:G,"=Function Available")</f>
        <v>0</v>
      </c>
      <c r="I14" s="52">
        <f t="shared" si="0"/>
        <v>1</v>
      </c>
      <c r="J14" s="96">
        <f t="shared" si="1"/>
        <v>0</v>
      </c>
      <c r="K14" s="97">
        <f t="shared" si="2"/>
        <v>0</v>
      </c>
    </row>
    <row r="15" spans="1:11" s="124" customFormat="1" ht="30" customHeight="1" x14ac:dyDescent="0.2">
      <c r="A15" s="516" t="s">
        <v>1361</v>
      </c>
      <c r="B15" s="425" t="s">
        <v>3041</v>
      </c>
      <c r="C15" s="460" t="s">
        <v>3880</v>
      </c>
      <c r="D15" s="518"/>
      <c r="E15" s="166" t="s">
        <v>4405</v>
      </c>
      <c r="F15" s="167">
        <v>1</v>
      </c>
      <c r="G15" s="168" t="s">
        <v>4963</v>
      </c>
      <c r="H15" s="86">
        <f>COUNTIFS(B:B,"=Advantageous",G:G,"=Function Not Available")</f>
        <v>0</v>
      </c>
      <c r="I15" s="52">
        <f t="shared" si="0"/>
        <v>1</v>
      </c>
      <c r="J15" s="96">
        <f t="shared" si="1"/>
        <v>0</v>
      </c>
      <c r="K15" s="97">
        <f t="shared" si="2"/>
        <v>0</v>
      </c>
    </row>
    <row r="16" spans="1:11" s="124" customFormat="1" ht="30" customHeight="1" x14ac:dyDescent="0.2">
      <c r="A16" s="516" t="s">
        <v>1362</v>
      </c>
      <c r="B16" s="425" t="s">
        <v>3041</v>
      </c>
      <c r="C16" s="460" t="s">
        <v>4896</v>
      </c>
      <c r="D16" s="518"/>
      <c r="E16" s="166" t="s">
        <v>4405</v>
      </c>
      <c r="F16" s="167">
        <v>1</v>
      </c>
      <c r="G16" s="168" t="s">
        <v>4963</v>
      </c>
      <c r="H16" s="86">
        <f>COUNTIFS(B:B,"=Advantageous",G:G,"=Exception")</f>
        <v>0</v>
      </c>
      <c r="I16" s="52">
        <f t="shared" si="0"/>
        <v>1</v>
      </c>
      <c r="J16" s="96">
        <f t="shared" si="1"/>
        <v>0</v>
      </c>
      <c r="K16" s="97">
        <f t="shared" si="2"/>
        <v>0</v>
      </c>
    </row>
    <row r="17" spans="1:11" s="124" customFormat="1" ht="30" customHeight="1" x14ac:dyDescent="0.2">
      <c r="A17" s="516" t="s">
        <v>1363</v>
      </c>
      <c r="B17" s="425" t="s">
        <v>3041</v>
      </c>
      <c r="C17" s="460" t="s">
        <v>3064</v>
      </c>
      <c r="D17" s="518"/>
      <c r="E17" s="166" t="s">
        <v>4405</v>
      </c>
      <c r="F17" s="167">
        <v>1</v>
      </c>
      <c r="G17" s="168" t="s">
        <v>4963</v>
      </c>
      <c r="H17" s="123"/>
      <c r="I17" s="52">
        <f t="shared" si="0"/>
        <v>1</v>
      </c>
      <c r="J17" s="96">
        <f t="shared" si="1"/>
        <v>0</v>
      </c>
      <c r="K17" s="97">
        <f t="shared" si="2"/>
        <v>0</v>
      </c>
    </row>
    <row r="18" spans="1:11" s="124" customFormat="1" ht="30" customHeight="1" x14ac:dyDescent="0.2">
      <c r="A18" s="516" t="s">
        <v>1364</v>
      </c>
      <c r="B18" s="425" t="s">
        <v>3041</v>
      </c>
      <c r="C18" s="460" t="s">
        <v>4879</v>
      </c>
      <c r="D18" s="518"/>
      <c r="E18" s="166" t="s">
        <v>4405</v>
      </c>
      <c r="F18" s="167">
        <v>1</v>
      </c>
      <c r="G18" s="168" t="s">
        <v>4963</v>
      </c>
      <c r="H18" s="123"/>
      <c r="I18" s="52">
        <f t="shared" si="0"/>
        <v>1</v>
      </c>
      <c r="J18" s="96">
        <f t="shared" si="1"/>
        <v>0</v>
      </c>
      <c r="K18" s="97">
        <f t="shared" si="2"/>
        <v>0</v>
      </c>
    </row>
    <row r="19" spans="1:11" ht="30" customHeight="1" x14ac:dyDescent="0.2">
      <c r="A19" s="516" t="s">
        <v>1365</v>
      </c>
      <c r="B19" s="425" t="s">
        <v>3041</v>
      </c>
      <c r="C19" s="440" t="s">
        <v>5003</v>
      </c>
      <c r="D19" s="517"/>
      <c r="E19" s="166" t="s">
        <v>4405</v>
      </c>
      <c r="F19" s="167">
        <v>1</v>
      </c>
      <c r="G19" s="168" t="s">
        <v>4963</v>
      </c>
      <c r="H19" s="123"/>
      <c r="I19" s="52">
        <f t="shared" si="0"/>
        <v>1</v>
      </c>
      <c r="J19" s="96">
        <f t="shared" si="1"/>
        <v>0</v>
      </c>
      <c r="K19" s="97">
        <f t="shared" si="2"/>
        <v>0</v>
      </c>
    </row>
    <row r="20" spans="1:11" ht="30" customHeight="1" x14ac:dyDescent="0.2">
      <c r="A20" s="516" t="s">
        <v>1366</v>
      </c>
      <c r="B20" s="425" t="s">
        <v>3041</v>
      </c>
      <c r="C20" s="440" t="s">
        <v>3881</v>
      </c>
      <c r="D20" s="517"/>
      <c r="E20" s="166" t="s">
        <v>4405</v>
      </c>
      <c r="F20" s="167">
        <v>1</v>
      </c>
      <c r="G20" s="168" t="s">
        <v>4963</v>
      </c>
      <c r="H20" s="123"/>
      <c r="I20" s="52">
        <f t="shared" si="0"/>
        <v>1</v>
      </c>
      <c r="J20" s="96">
        <f t="shared" si="1"/>
        <v>0</v>
      </c>
      <c r="K20" s="97">
        <f t="shared" si="2"/>
        <v>0</v>
      </c>
    </row>
    <row r="21" spans="1:11" ht="30" customHeight="1" x14ac:dyDescent="0.2">
      <c r="A21" s="516" t="s">
        <v>1367</v>
      </c>
      <c r="B21" s="425" t="s">
        <v>5085</v>
      </c>
      <c r="C21" s="519" t="s">
        <v>2035</v>
      </c>
      <c r="D21" s="517"/>
      <c r="E21" s="166" t="s">
        <v>4404</v>
      </c>
      <c r="F21" s="167">
        <v>1</v>
      </c>
      <c r="G21" s="168" t="s">
        <v>4963</v>
      </c>
      <c r="H21" s="123"/>
      <c r="I21" s="52">
        <f t="shared" si="0"/>
        <v>2</v>
      </c>
      <c r="J21" s="96">
        <f t="shared" si="1"/>
        <v>0</v>
      </c>
      <c r="K21" s="97">
        <f t="shared" si="2"/>
        <v>0</v>
      </c>
    </row>
    <row r="22" spans="1:11" ht="45.75" customHeight="1" x14ac:dyDescent="0.2">
      <c r="A22" s="516" t="s">
        <v>1368</v>
      </c>
      <c r="B22" s="425" t="s">
        <v>5085</v>
      </c>
      <c r="C22" s="451" t="s">
        <v>4880</v>
      </c>
      <c r="D22" s="517"/>
      <c r="E22" s="166" t="s">
        <v>4404</v>
      </c>
      <c r="F22" s="167">
        <v>1</v>
      </c>
      <c r="G22" s="168" t="s">
        <v>4963</v>
      </c>
      <c r="H22" s="123"/>
      <c r="I22" s="52">
        <f t="shared" si="0"/>
        <v>2</v>
      </c>
      <c r="J22" s="96">
        <f t="shared" si="1"/>
        <v>0</v>
      </c>
      <c r="K22" s="97">
        <f t="shared" si="2"/>
        <v>0</v>
      </c>
    </row>
    <row r="23" spans="1:11" ht="45.75" customHeight="1" x14ac:dyDescent="0.2">
      <c r="A23" s="516" t="s">
        <v>1369</v>
      </c>
      <c r="B23" s="425" t="s">
        <v>5085</v>
      </c>
      <c r="C23" s="520" t="s">
        <v>4881</v>
      </c>
      <c r="D23" s="521"/>
      <c r="E23" s="166" t="s">
        <v>4405</v>
      </c>
      <c r="F23" s="167">
        <v>1</v>
      </c>
      <c r="G23" s="168" t="s">
        <v>4963</v>
      </c>
      <c r="H23" s="123"/>
      <c r="I23" s="52">
        <f t="shared" si="0"/>
        <v>2</v>
      </c>
      <c r="J23" s="96">
        <f t="shared" si="1"/>
        <v>0</v>
      </c>
      <c r="K23" s="97">
        <f t="shared" si="2"/>
        <v>0</v>
      </c>
    </row>
    <row r="24" spans="1:11" ht="39.75" customHeight="1" x14ac:dyDescent="0.2">
      <c r="A24" s="516" t="s">
        <v>1370</v>
      </c>
      <c r="B24" s="425" t="s">
        <v>5085</v>
      </c>
      <c r="C24" s="440" t="s">
        <v>4882</v>
      </c>
      <c r="D24" s="521"/>
      <c r="E24" s="166" t="s">
        <v>4405</v>
      </c>
      <c r="F24" s="167">
        <v>1</v>
      </c>
      <c r="G24" s="168" t="s">
        <v>4963</v>
      </c>
      <c r="H24" s="123"/>
      <c r="I24" s="52">
        <f t="shared" si="0"/>
        <v>2</v>
      </c>
      <c r="J24" s="96">
        <f t="shared" si="1"/>
        <v>0</v>
      </c>
      <c r="K24" s="97">
        <f t="shared" si="2"/>
        <v>0</v>
      </c>
    </row>
    <row r="25" spans="1:11" ht="30" customHeight="1" x14ac:dyDescent="0.2">
      <c r="A25" s="516" t="s">
        <v>3775</v>
      </c>
      <c r="B25" s="425" t="s">
        <v>3041</v>
      </c>
      <c r="C25" s="520" t="s">
        <v>3882</v>
      </c>
      <c r="D25" s="521"/>
      <c r="E25" s="166" t="s">
        <v>4405</v>
      </c>
      <c r="F25" s="167">
        <v>1</v>
      </c>
      <c r="G25" s="168" t="s">
        <v>4963</v>
      </c>
      <c r="H25" s="123"/>
      <c r="I25" s="52">
        <f t="shared" si="0"/>
        <v>1</v>
      </c>
      <c r="J25" s="96">
        <f t="shared" si="1"/>
        <v>0</v>
      </c>
      <c r="K25" s="97">
        <f t="shared" si="2"/>
        <v>0</v>
      </c>
    </row>
    <row r="26" spans="1:11" ht="30" customHeight="1" x14ac:dyDescent="0.2">
      <c r="A26" s="516" t="s">
        <v>3776</v>
      </c>
      <c r="B26" s="425" t="s">
        <v>3041</v>
      </c>
      <c r="C26" s="460" t="s">
        <v>3971</v>
      </c>
      <c r="D26" s="517"/>
      <c r="E26" s="166" t="s">
        <v>4405</v>
      </c>
      <c r="F26" s="167">
        <v>1</v>
      </c>
      <c r="G26" s="168" t="s">
        <v>4963</v>
      </c>
      <c r="H26" s="123"/>
      <c r="I26" s="52">
        <f t="shared" si="0"/>
        <v>1</v>
      </c>
      <c r="J26" s="96">
        <f t="shared" si="1"/>
        <v>0</v>
      </c>
      <c r="K26" s="97">
        <f t="shared" si="2"/>
        <v>0</v>
      </c>
    </row>
    <row r="27" spans="1:11" ht="30" customHeight="1" x14ac:dyDescent="0.2">
      <c r="A27" s="516" t="s">
        <v>3777</v>
      </c>
      <c r="B27" s="425" t="s">
        <v>3041</v>
      </c>
      <c r="C27" s="460" t="s">
        <v>3972</v>
      </c>
      <c r="D27" s="517"/>
      <c r="E27" s="171" t="s">
        <v>4405</v>
      </c>
      <c r="F27" s="167">
        <v>1</v>
      </c>
      <c r="G27" s="168" t="s">
        <v>4963</v>
      </c>
      <c r="H27" s="123"/>
      <c r="I27" s="52">
        <f t="shared" si="0"/>
        <v>1</v>
      </c>
      <c r="J27" s="96">
        <f t="shared" si="1"/>
        <v>0</v>
      </c>
      <c r="K27" s="97">
        <f t="shared" si="2"/>
        <v>0</v>
      </c>
    </row>
    <row r="28" spans="1:11" ht="30" customHeight="1" x14ac:dyDescent="0.2">
      <c r="A28" s="516" t="s">
        <v>2699</v>
      </c>
      <c r="B28" s="425" t="s">
        <v>5085</v>
      </c>
      <c r="C28" s="460" t="s">
        <v>4160</v>
      </c>
      <c r="D28" s="517"/>
      <c r="E28" s="171" t="s">
        <v>4404</v>
      </c>
      <c r="F28" s="167">
        <v>1</v>
      </c>
      <c r="G28" s="168" t="s">
        <v>4963</v>
      </c>
      <c r="H28" s="123"/>
      <c r="I28" s="52">
        <f t="shared" si="0"/>
        <v>2</v>
      </c>
      <c r="J28" s="96">
        <f t="shared" si="1"/>
        <v>0</v>
      </c>
      <c r="K28" s="97">
        <f t="shared" si="2"/>
        <v>0</v>
      </c>
    </row>
    <row r="29" spans="1:11" ht="30" customHeight="1" x14ac:dyDescent="0.2">
      <c r="A29" s="516" t="s">
        <v>1371</v>
      </c>
      <c r="B29" s="425" t="s">
        <v>5085</v>
      </c>
      <c r="C29" s="460" t="s">
        <v>4159</v>
      </c>
      <c r="D29" s="517"/>
      <c r="E29" s="171" t="s">
        <v>4404</v>
      </c>
      <c r="F29" s="167">
        <v>1</v>
      </c>
      <c r="G29" s="168" t="s">
        <v>4963</v>
      </c>
      <c r="H29" s="123"/>
      <c r="I29" s="52">
        <f t="shared" si="0"/>
        <v>2</v>
      </c>
      <c r="J29" s="96">
        <f t="shared" si="1"/>
        <v>0</v>
      </c>
      <c r="K29" s="97">
        <f t="shared" si="2"/>
        <v>0</v>
      </c>
    </row>
    <row r="30" spans="1:11" ht="30" customHeight="1" x14ac:dyDescent="0.2">
      <c r="A30" s="516" t="s">
        <v>2700</v>
      </c>
      <c r="B30" s="425" t="s">
        <v>5085</v>
      </c>
      <c r="C30" s="460" t="s">
        <v>4158</v>
      </c>
      <c r="D30" s="517"/>
      <c r="E30" s="171" t="s">
        <v>4404</v>
      </c>
      <c r="F30" s="167">
        <v>1</v>
      </c>
      <c r="G30" s="168" t="s">
        <v>4963</v>
      </c>
      <c r="H30" s="123"/>
      <c r="I30" s="52">
        <f t="shared" si="0"/>
        <v>2</v>
      </c>
      <c r="J30" s="96">
        <f t="shared" si="1"/>
        <v>0</v>
      </c>
      <c r="K30" s="97">
        <f t="shared" si="2"/>
        <v>0</v>
      </c>
    </row>
    <row r="31" spans="1:11" ht="30" customHeight="1" x14ac:dyDescent="0.2">
      <c r="A31" s="516" t="s">
        <v>2701</v>
      </c>
      <c r="B31" s="425" t="s">
        <v>5085</v>
      </c>
      <c r="C31" s="460" t="s">
        <v>4280</v>
      </c>
      <c r="D31" s="517"/>
      <c r="E31" s="171" t="s">
        <v>4404</v>
      </c>
      <c r="F31" s="167">
        <v>1</v>
      </c>
      <c r="G31" s="168" t="s">
        <v>4963</v>
      </c>
      <c r="H31" s="123"/>
      <c r="I31" s="52">
        <f t="shared" si="0"/>
        <v>2</v>
      </c>
      <c r="J31" s="96">
        <f t="shared" si="1"/>
        <v>0</v>
      </c>
      <c r="K31" s="97">
        <f t="shared" si="2"/>
        <v>0</v>
      </c>
    </row>
    <row r="32" spans="1:11" ht="15" customHeight="1" x14ac:dyDescent="0.2">
      <c r="A32" s="427"/>
      <c r="B32" s="428"/>
      <c r="C32" s="455" t="s">
        <v>3973</v>
      </c>
      <c r="D32" s="506"/>
      <c r="E32" s="175"/>
      <c r="F32" s="194"/>
      <c r="G32" s="331"/>
      <c r="H32" s="123"/>
      <c r="I32" s="52"/>
      <c r="J32" s="96"/>
      <c r="K32" s="97"/>
    </row>
    <row r="33" spans="1:11" ht="38.25" customHeight="1" x14ac:dyDescent="0.2">
      <c r="A33" s="522" t="s">
        <v>1372</v>
      </c>
      <c r="B33" s="426" t="s">
        <v>5085</v>
      </c>
      <c r="C33" s="523" t="s">
        <v>3974</v>
      </c>
      <c r="D33" s="524"/>
      <c r="E33" s="166" t="s">
        <v>4404</v>
      </c>
      <c r="F33" s="167">
        <v>1</v>
      </c>
      <c r="G33" s="168" t="s">
        <v>4963</v>
      </c>
      <c r="H33" s="123"/>
      <c r="I33" s="52">
        <f t="shared" si="0"/>
        <v>2</v>
      </c>
      <c r="J33" s="96">
        <f t="shared" ref="J33:J42" si="3">VLOOKUP(G33,AvailabilityData,2,FALSE)</f>
        <v>0</v>
      </c>
      <c r="K33" s="97">
        <f t="shared" ref="K33:K42" si="4">I33*J33</f>
        <v>0</v>
      </c>
    </row>
    <row r="34" spans="1:11" ht="30" customHeight="1" x14ac:dyDescent="0.2">
      <c r="A34" s="522" t="s">
        <v>1373</v>
      </c>
      <c r="B34" s="425" t="s">
        <v>3041</v>
      </c>
      <c r="C34" s="525" t="s">
        <v>3975</v>
      </c>
      <c r="D34" s="526"/>
      <c r="E34" s="166" t="s">
        <v>4405</v>
      </c>
      <c r="F34" s="167">
        <v>1</v>
      </c>
      <c r="G34" s="168" t="s">
        <v>4963</v>
      </c>
      <c r="H34" s="123"/>
      <c r="I34" s="52">
        <f t="shared" si="0"/>
        <v>1</v>
      </c>
      <c r="J34" s="96">
        <f t="shared" si="3"/>
        <v>0</v>
      </c>
      <c r="K34" s="97">
        <f t="shared" si="4"/>
        <v>0</v>
      </c>
    </row>
    <row r="35" spans="1:11" ht="30" customHeight="1" x14ac:dyDescent="0.2">
      <c r="A35" s="522" t="s">
        <v>4459</v>
      </c>
      <c r="B35" s="425" t="s">
        <v>5085</v>
      </c>
      <c r="C35" s="525" t="s">
        <v>3976</v>
      </c>
      <c r="D35" s="526"/>
      <c r="E35" s="166" t="s">
        <v>4404</v>
      </c>
      <c r="F35" s="167">
        <v>1</v>
      </c>
      <c r="G35" s="168" t="s">
        <v>4963</v>
      </c>
      <c r="H35" s="123"/>
      <c r="I35" s="52">
        <f t="shared" si="0"/>
        <v>2</v>
      </c>
      <c r="J35" s="96">
        <f t="shared" si="3"/>
        <v>0</v>
      </c>
      <c r="K35" s="97">
        <f t="shared" si="4"/>
        <v>0</v>
      </c>
    </row>
    <row r="36" spans="1:11" ht="30" customHeight="1" x14ac:dyDescent="0.2">
      <c r="A36" s="522" t="s">
        <v>1374</v>
      </c>
      <c r="B36" s="425" t="s">
        <v>3041</v>
      </c>
      <c r="C36" s="525" t="s">
        <v>3977</v>
      </c>
      <c r="D36" s="526"/>
      <c r="E36" s="166" t="s">
        <v>4404</v>
      </c>
      <c r="F36" s="167">
        <v>1</v>
      </c>
      <c r="G36" s="168" t="s">
        <v>4963</v>
      </c>
      <c r="H36" s="123"/>
      <c r="I36" s="52">
        <f t="shared" si="0"/>
        <v>1</v>
      </c>
      <c r="J36" s="96">
        <f t="shared" si="3"/>
        <v>0</v>
      </c>
      <c r="K36" s="97">
        <f t="shared" si="4"/>
        <v>0</v>
      </c>
    </row>
    <row r="37" spans="1:11" ht="30" customHeight="1" x14ac:dyDescent="0.2">
      <c r="A37" s="522" t="s">
        <v>1375</v>
      </c>
      <c r="B37" s="425" t="s">
        <v>5085</v>
      </c>
      <c r="C37" s="525" t="s">
        <v>123</v>
      </c>
      <c r="D37" s="526"/>
      <c r="E37" s="166" t="s">
        <v>4404</v>
      </c>
      <c r="F37" s="167">
        <v>1</v>
      </c>
      <c r="G37" s="168" t="s">
        <v>4963</v>
      </c>
      <c r="H37" s="123"/>
      <c r="I37" s="52">
        <f t="shared" si="0"/>
        <v>2</v>
      </c>
      <c r="J37" s="96">
        <f t="shared" si="3"/>
        <v>0</v>
      </c>
      <c r="K37" s="97">
        <f t="shared" si="4"/>
        <v>0</v>
      </c>
    </row>
    <row r="38" spans="1:11" ht="45" customHeight="1" x14ac:dyDescent="0.2">
      <c r="A38" s="522" t="s">
        <v>1376</v>
      </c>
      <c r="B38" s="425" t="s">
        <v>3041</v>
      </c>
      <c r="C38" s="527" t="s">
        <v>3888</v>
      </c>
      <c r="D38" s="526"/>
      <c r="E38" s="166" t="s">
        <v>4405</v>
      </c>
      <c r="F38" s="167">
        <v>1</v>
      </c>
      <c r="G38" s="168" t="s">
        <v>4963</v>
      </c>
      <c r="H38" s="123"/>
      <c r="I38" s="52">
        <f t="shared" si="0"/>
        <v>1</v>
      </c>
      <c r="J38" s="96">
        <f t="shared" si="3"/>
        <v>0</v>
      </c>
      <c r="K38" s="97">
        <f t="shared" si="4"/>
        <v>0</v>
      </c>
    </row>
    <row r="39" spans="1:11" ht="36" customHeight="1" x14ac:dyDescent="0.2">
      <c r="A39" s="522" t="s">
        <v>1377</v>
      </c>
      <c r="B39" s="425" t="s">
        <v>5085</v>
      </c>
      <c r="C39" s="451" t="s">
        <v>3529</v>
      </c>
      <c r="D39" s="526"/>
      <c r="E39" s="166" t="s">
        <v>4405</v>
      </c>
      <c r="F39" s="167">
        <v>1</v>
      </c>
      <c r="G39" s="168" t="s">
        <v>4963</v>
      </c>
      <c r="H39" s="123"/>
      <c r="I39" s="52">
        <f t="shared" si="0"/>
        <v>2</v>
      </c>
      <c r="J39" s="96">
        <f t="shared" si="3"/>
        <v>0</v>
      </c>
      <c r="K39" s="97">
        <f t="shared" si="4"/>
        <v>0</v>
      </c>
    </row>
    <row r="40" spans="1:11" ht="32.25" customHeight="1" x14ac:dyDescent="0.2">
      <c r="A40" s="522" t="s">
        <v>1378</v>
      </c>
      <c r="B40" s="425" t="s">
        <v>3041</v>
      </c>
      <c r="C40" s="451" t="s">
        <v>3530</v>
      </c>
      <c r="D40" s="526"/>
      <c r="E40" s="166" t="s">
        <v>4404</v>
      </c>
      <c r="F40" s="167">
        <v>1</v>
      </c>
      <c r="G40" s="168" t="s">
        <v>4963</v>
      </c>
      <c r="H40" s="122"/>
      <c r="I40" s="52">
        <f t="shared" si="0"/>
        <v>1</v>
      </c>
      <c r="J40" s="96">
        <f t="shared" si="3"/>
        <v>0</v>
      </c>
      <c r="K40" s="97">
        <f t="shared" si="4"/>
        <v>0</v>
      </c>
    </row>
    <row r="41" spans="1:11" ht="30" customHeight="1" x14ac:dyDescent="0.2">
      <c r="A41" s="522" t="s">
        <v>1379</v>
      </c>
      <c r="B41" s="425" t="s">
        <v>5085</v>
      </c>
      <c r="C41" s="451" t="s">
        <v>3069</v>
      </c>
      <c r="D41" s="517"/>
      <c r="E41" s="166" t="s">
        <v>4404</v>
      </c>
      <c r="F41" s="167">
        <v>1</v>
      </c>
      <c r="G41" s="168" t="s">
        <v>4963</v>
      </c>
      <c r="H41" s="123"/>
      <c r="I41" s="52">
        <f t="shared" si="0"/>
        <v>2</v>
      </c>
      <c r="J41" s="96">
        <f t="shared" si="3"/>
        <v>0</v>
      </c>
      <c r="K41" s="97">
        <f t="shared" si="4"/>
        <v>0</v>
      </c>
    </row>
    <row r="42" spans="1:11" ht="32.1" customHeight="1" x14ac:dyDescent="0.2">
      <c r="A42" s="522" t="s">
        <v>1380</v>
      </c>
      <c r="B42" s="425" t="s">
        <v>5085</v>
      </c>
      <c r="C42" s="451" t="s">
        <v>3042</v>
      </c>
      <c r="D42" s="517"/>
      <c r="E42" s="166" t="s">
        <v>4404</v>
      </c>
      <c r="F42" s="167">
        <v>1</v>
      </c>
      <c r="G42" s="168" t="s">
        <v>4963</v>
      </c>
      <c r="H42" s="123"/>
      <c r="I42" s="52">
        <f t="shared" si="0"/>
        <v>2</v>
      </c>
      <c r="J42" s="96">
        <f t="shared" si="3"/>
        <v>0</v>
      </c>
      <c r="K42" s="97">
        <f t="shared" si="4"/>
        <v>0</v>
      </c>
    </row>
    <row r="43" spans="1:11" s="122" customFormat="1" ht="30" customHeight="1" x14ac:dyDescent="0.2">
      <c r="A43" s="427"/>
      <c r="B43" s="428"/>
      <c r="C43" s="455" t="s">
        <v>1421</v>
      </c>
      <c r="D43" s="506"/>
      <c r="E43" s="175"/>
      <c r="F43" s="430"/>
      <c r="G43" s="528"/>
      <c r="H43" s="123"/>
      <c r="I43" s="52"/>
      <c r="J43" s="96"/>
      <c r="K43" s="97"/>
    </row>
    <row r="44" spans="1:11" ht="30" customHeight="1" x14ac:dyDescent="0.2">
      <c r="A44" s="522" t="s">
        <v>1381</v>
      </c>
      <c r="B44" s="425" t="s">
        <v>5085</v>
      </c>
      <c r="C44" s="529" t="s">
        <v>1807</v>
      </c>
      <c r="D44" s="530"/>
      <c r="E44" s="166"/>
      <c r="F44" s="167">
        <v>1</v>
      </c>
      <c r="G44" s="168" t="s">
        <v>4963</v>
      </c>
      <c r="H44" s="123"/>
      <c r="I44" s="52">
        <f t="shared" si="0"/>
        <v>2</v>
      </c>
      <c r="J44" s="96">
        <f t="shared" ref="J44:J59" si="5">VLOOKUP(G44,AvailabilityData,2,FALSE)</f>
        <v>0</v>
      </c>
      <c r="K44" s="97">
        <f t="shared" ref="K44:K59" si="6">I44*J44</f>
        <v>0</v>
      </c>
    </row>
    <row r="45" spans="1:11" ht="30" customHeight="1" x14ac:dyDescent="0.2">
      <c r="A45" s="522" t="s">
        <v>1382</v>
      </c>
      <c r="B45" s="425" t="s">
        <v>5085</v>
      </c>
      <c r="C45" s="531" t="s">
        <v>1808</v>
      </c>
      <c r="D45" s="521"/>
      <c r="E45" s="166" t="s">
        <v>4405</v>
      </c>
      <c r="F45" s="167">
        <v>1</v>
      </c>
      <c r="G45" s="168" t="s">
        <v>4963</v>
      </c>
      <c r="H45" s="123"/>
      <c r="I45" s="52">
        <f t="shared" si="0"/>
        <v>2</v>
      </c>
      <c r="J45" s="96">
        <f t="shared" si="5"/>
        <v>0</v>
      </c>
      <c r="K45" s="97">
        <f t="shared" si="6"/>
        <v>0</v>
      </c>
    </row>
    <row r="46" spans="1:11" ht="30" customHeight="1" x14ac:dyDescent="0.2">
      <c r="A46" s="522" t="s">
        <v>1383</v>
      </c>
      <c r="B46" s="425" t="s">
        <v>5085</v>
      </c>
      <c r="C46" s="531" t="s">
        <v>4145</v>
      </c>
      <c r="D46" s="521"/>
      <c r="E46" s="166" t="s">
        <v>4404</v>
      </c>
      <c r="F46" s="167">
        <v>1</v>
      </c>
      <c r="G46" s="168" t="s">
        <v>4963</v>
      </c>
      <c r="H46" s="123"/>
      <c r="I46" s="52">
        <f t="shared" si="0"/>
        <v>2</v>
      </c>
      <c r="J46" s="96">
        <f t="shared" si="5"/>
        <v>0</v>
      </c>
      <c r="K46" s="97">
        <f t="shared" si="6"/>
        <v>0</v>
      </c>
    </row>
    <row r="47" spans="1:11" ht="30" customHeight="1" x14ac:dyDescent="0.2">
      <c r="A47" s="522" t="s">
        <v>1384</v>
      </c>
      <c r="B47" s="425" t="s">
        <v>5085</v>
      </c>
      <c r="C47" s="531" t="s">
        <v>2595</v>
      </c>
      <c r="D47" s="521"/>
      <c r="E47" s="166" t="s">
        <v>4404</v>
      </c>
      <c r="F47" s="167">
        <v>1</v>
      </c>
      <c r="G47" s="168" t="s">
        <v>4963</v>
      </c>
      <c r="H47" s="123"/>
      <c r="I47" s="52">
        <f t="shared" si="0"/>
        <v>2</v>
      </c>
      <c r="J47" s="96">
        <f t="shared" si="5"/>
        <v>0</v>
      </c>
      <c r="K47" s="97">
        <f t="shared" si="6"/>
        <v>0</v>
      </c>
    </row>
    <row r="48" spans="1:11" ht="30" customHeight="1" x14ac:dyDescent="0.2">
      <c r="A48" s="522" t="s">
        <v>1385</v>
      </c>
      <c r="B48" s="425" t="s">
        <v>5085</v>
      </c>
      <c r="C48" s="531" t="s">
        <v>3065</v>
      </c>
      <c r="D48" s="521"/>
      <c r="E48" s="166"/>
      <c r="F48" s="167">
        <v>1</v>
      </c>
      <c r="G48" s="168" t="s">
        <v>4963</v>
      </c>
      <c r="H48" s="123"/>
      <c r="I48" s="52">
        <f t="shared" si="0"/>
        <v>2</v>
      </c>
      <c r="J48" s="96">
        <f t="shared" si="5"/>
        <v>0</v>
      </c>
      <c r="K48" s="97">
        <f t="shared" si="6"/>
        <v>0</v>
      </c>
    </row>
    <row r="49" spans="1:11" ht="30" customHeight="1" x14ac:dyDescent="0.2">
      <c r="A49" s="522" t="s">
        <v>1386</v>
      </c>
      <c r="B49" s="425" t="s">
        <v>5085</v>
      </c>
      <c r="C49" s="531" t="s">
        <v>123</v>
      </c>
      <c r="D49" s="521"/>
      <c r="E49" s="166" t="s">
        <v>4404</v>
      </c>
      <c r="F49" s="167">
        <v>1</v>
      </c>
      <c r="G49" s="168" t="s">
        <v>4963</v>
      </c>
      <c r="H49" s="123"/>
      <c r="I49" s="52">
        <f t="shared" si="0"/>
        <v>2</v>
      </c>
      <c r="J49" s="96">
        <f t="shared" si="5"/>
        <v>0</v>
      </c>
      <c r="K49" s="97">
        <f t="shared" si="6"/>
        <v>0</v>
      </c>
    </row>
    <row r="50" spans="1:11" ht="30" customHeight="1" x14ac:dyDescent="0.2">
      <c r="A50" s="522" t="s">
        <v>1387</v>
      </c>
      <c r="B50" s="425" t="s">
        <v>5085</v>
      </c>
      <c r="C50" s="531" t="s">
        <v>1472</v>
      </c>
      <c r="D50" s="521"/>
      <c r="E50" s="166" t="s">
        <v>4404</v>
      </c>
      <c r="F50" s="167">
        <v>1</v>
      </c>
      <c r="G50" s="168" t="s">
        <v>4963</v>
      </c>
      <c r="H50" s="123"/>
      <c r="I50" s="52">
        <f t="shared" si="0"/>
        <v>2</v>
      </c>
      <c r="J50" s="96">
        <f t="shared" si="5"/>
        <v>0</v>
      </c>
      <c r="K50" s="97">
        <f t="shared" si="6"/>
        <v>0</v>
      </c>
    </row>
    <row r="51" spans="1:11" ht="30" customHeight="1" x14ac:dyDescent="0.2">
      <c r="A51" s="522" t="s">
        <v>1388</v>
      </c>
      <c r="B51" s="425" t="s">
        <v>5085</v>
      </c>
      <c r="C51" s="531" t="s">
        <v>494</v>
      </c>
      <c r="D51" s="521"/>
      <c r="E51" s="166" t="s">
        <v>4404</v>
      </c>
      <c r="F51" s="167">
        <v>1</v>
      </c>
      <c r="G51" s="168" t="s">
        <v>4963</v>
      </c>
      <c r="H51" s="123"/>
      <c r="I51" s="52">
        <f t="shared" si="0"/>
        <v>2</v>
      </c>
      <c r="J51" s="96">
        <f t="shared" si="5"/>
        <v>0</v>
      </c>
      <c r="K51" s="97">
        <f t="shared" si="6"/>
        <v>0</v>
      </c>
    </row>
    <row r="52" spans="1:11" ht="30" customHeight="1" x14ac:dyDescent="0.2">
      <c r="A52" s="522" t="s">
        <v>1439</v>
      </c>
      <c r="B52" s="425" t="s">
        <v>5085</v>
      </c>
      <c r="C52" s="531" t="s">
        <v>2596</v>
      </c>
      <c r="D52" s="521"/>
      <c r="E52" s="166" t="s">
        <v>4404</v>
      </c>
      <c r="F52" s="167">
        <v>1</v>
      </c>
      <c r="G52" s="168" t="s">
        <v>4963</v>
      </c>
      <c r="H52" s="123"/>
      <c r="I52" s="52">
        <f t="shared" si="0"/>
        <v>2</v>
      </c>
      <c r="J52" s="96">
        <f t="shared" si="5"/>
        <v>0</v>
      </c>
      <c r="K52" s="97">
        <f t="shared" si="6"/>
        <v>0</v>
      </c>
    </row>
    <row r="53" spans="1:11" ht="30" customHeight="1" x14ac:dyDescent="0.2">
      <c r="A53" s="522" t="s">
        <v>1389</v>
      </c>
      <c r="B53" s="425" t="s">
        <v>5085</v>
      </c>
      <c r="C53" s="531" t="s">
        <v>5048</v>
      </c>
      <c r="D53" s="521"/>
      <c r="E53" s="166" t="s">
        <v>4404</v>
      </c>
      <c r="F53" s="167">
        <v>1</v>
      </c>
      <c r="G53" s="168" t="s">
        <v>4963</v>
      </c>
      <c r="H53" s="123"/>
      <c r="I53" s="52">
        <f t="shared" si="0"/>
        <v>2</v>
      </c>
      <c r="J53" s="96">
        <f t="shared" si="5"/>
        <v>0</v>
      </c>
      <c r="K53" s="97">
        <f t="shared" si="6"/>
        <v>0</v>
      </c>
    </row>
    <row r="54" spans="1:11" ht="30" customHeight="1" x14ac:dyDescent="0.2">
      <c r="A54" s="522" t="s">
        <v>1390</v>
      </c>
      <c r="B54" s="425" t="s">
        <v>5085</v>
      </c>
      <c r="C54" s="531" t="s">
        <v>2597</v>
      </c>
      <c r="D54" s="521"/>
      <c r="E54" s="166" t="s">
        <v>4404</v>
      </c>
      <c r="F54" s="167">
        <v>1</v>
      </c>
      <c r="G54" s="168" t="s">
        <v>4963</v>
      </c>
      <c r="H54" s="122"/>
      <c r="I54" s="52">
        <f t="shared" si="0"/>
        <v>2</v>
      </c>
      <c r="J54" s="96">
        <f t="shared" si="5"/>
        <v>0</v>
      </c>
      <c r="K54" s="97">
        <f t="shared" si="6"/>
        <v>0</v>
      </c>
    </row>
    <row r="55" spans="1:11" ht="30" customHeight="1" x14ac:dyDescent="0.25">
      <c r="A55" s="522" t="s">
        <v>1391</v>
      </c>
      <c r="B55" s="425" t="s">
        <v>5085</v>
      </c>
      <c r="C55" s="531" t="s">
        <v>3978</v>
      </c>
      <c r="D55" s="526"/>
      <c r="E55" s="171" t="s">
        <v>4405</v>
      </c>
      <c r="F55" s="167">
        <v>1</v>
      </c>
      <c r="G55" s="168" t="s">
        <v>4963</v>
      </c>
      <c r="I55" s="52">
        <f t="shared" si="0"/>
        <v>2</v>
      </c>
      <c r="J55" s="96">
        <f t="shared" si="5"/>
        <v>0</v>
      </c>
      <c r="K55" s="97">
        <f t="shared" si="6"/>
        <v>0</v>
      </c>
    </row>
    <row r="56" spans="1:11" ht="30" customHeight="1" x14ac:dyDescent="0.25">
      <c r="A56" s="522" t="s">
        <v>1392</v>
      </c>
      <c r="B56" s="425" t="s">
        <v>3041</v>
      </c>
      <c r="C56" s="531" t="s">
        <v>2598</v>
      </c>
      <c r="D56" s="526"/>
      <c r="E56" s="171" t="s">
        <v>4405</v>
      </c>
      <c r="F56" s="167">
        <v>1</v>
      </c>
      <c r="G56" s="168" t="s">
        <v>4963</v>
      </c>
      <c r="I56" s="52">
        <f t="shared" si="0"/>
        <v>1</v>
      </c>
      <c r="J56" s="96">
        <f t="shared" si="5"/>
        <v>0</v>
      </c>
      <c r="K56" s="97">
        <f t="shared" si="6"/>
        <v>0</v>
      </c>
    </row>
    <row r="57" spans="1:11" ht="30" customHeight="1" x14ac:dyDescent="0.25">
      <c r="A57" s="522" t="s">
        <v>1393</v>
      </c>
      <c r="B57" s="425" t="s">
        <v>3041</v>
      </c>
      <c r="C57" s="434" t="s">
        <v>3067</v>
      </c>
      <c r="D57" s="517"/>
      <c r="E57" s="171" t="s">
        <v>4405</v>
      </c>
      <c r="F57" s="167">
        <v>1</v>
      </c>
      <c r="G57" s="168" t="s">
        <v>4963</v>
      </c>
      <c r="I57" s="52">
        <f t="shared" si="0"/>
        <v>1</v>
      </c>
      <c r="J57" s="96">
        <f t="shared" si="5"/>
        <v>0</v>
      </c>
      <c r="K57" s="97">
        <f t="shared" si="6"/>
        <v>0</v>
      </c>
    </row>
    <row r="58" spans="1:11" ht="30" customHeight="1" x14ac:dyDescent="0.25">
      <c r="A58" s="522" t="s">
        <v>1440</v>
      </c>
      <c r="B58" s="425" t="s">
        <v>5085</v>
      </c>
      <c r="C58" s="434" t="s">
        <v>4144</v>
      </c>
      <c r="D58" s="532"/>
      <c r="E58" s="171" t="s">
        <v>4405</v>
      </c>
      <c r="F58" s="167">
        <v>1</v>
      </c>
      <c r="G58" s="168" t="s">
        <v>4963</v>
      </c>
      <c r="I58" s="52">
        <f t="shared" si="0"/>
        <v>2</v>
      </c>
      <c r="J58" s="96">
        <f t="shared" si="5"/>
        <v>0</v>
      </c>
      <c r="K58" s="97">
        <f t="shared" si="6"/>
        <v>0</v>
      </c>
    </row>
    <row r="59" spans="1:11" ht="30" customHeight="1" x14ac:dyDescent="0.25">
      <c r="A59" s="513" t="s">
        <v>1441</v>
      </c>
      <c r="B59" s="444" t="s">
        <v>3041</v>
      </c>
      <c r="C59" s="533" t="s">
        <v>4892</v>
      </c>
      <c r="D59" s="534"/>
      <c r="E59" s="378" t="s">
        <v>4405</v>
      </c>
      <c r="F59" s="167">
        <v>1</v>
      </c>
      <c r="G59" s="168" t="s">
        <v>4963</v>
      </c>
      <c r="I59" s="52">
        <f t="shared" si="0"/>
        <v>1</v>
      </c>
      <c r="J59" s="96">
        <f t="shared" si="5"/>
        <v>0</v>
      </c>
      <c r="K59" s="97">
        <f t="shared" si="6"/>
        <v>0</v>
      </c>
    </row>
    <row r="60" spans="1:11" ht="15" customHeight="1" x14ac:dyDescent="0.25">
      <c r="A60" s="427"/>
      <c r="B60" s="428"/>
      <c r="C60" s="535" t="s">
        <v>4893</v>
      </c>
      <c r="D60" s="506"/>
      <c r="E60" s="328"/>
      <c r="F60" s="194"/>
      <c r="G60" s="331"/>
      <c r="I60" s="52"/>
      <c r="J60" s="96"/>
      <c r="K60" s="97"/>
    </row>
    <row r="61" spans="1:11" ht="30" customHeight="1" x14ac:dyDescent="0.25">
      <c r="A61" s="522" t="s">
        <v>1394</v>
      </c>
      <c r="B61" s="426" t="s">
        <v>5085</v>
      </c>
      <c r="C61" s="558" t="s">
        <v>4887</v>
      </c>
      <c r="D61" s="536"/>
      <c r="E61" s="470" t="s">
        <v>4404</v>
      </c>
      <c r="F61" s="167">
        <v>1</v>
      </c>
      <c r="G61" s="168" t="s">
        <v>4963</v>
      </c>
      <c r="I61" s="52">
        <f t="shared" si="0"/>
        <v>2</v>
      </c>
      <c r="J61" s="96">
        <f t="shared" ref="J61:J69" si="7">VLOOKUP(G61,AvailabilityData,2,FALSE)</f>
        <v>0</v>
      </c>
      <c r="K61" s="97">
        <f t="shared" ref="K61:K69" si="8">I61*J61</f>
        <v>0</v>
      </c>
    </row>
    <row r="62" spans="1:11" ht="30" customHeight="1" x14ac:dyDescent="0.25">
      <c r="A62" s="522" t="s">
        <v>1395</v>
      </c>
      <c r="B62" s="426" t="s">
        <v>5085</v>
      </c>
      <c r="C62" s="559" t="s">
        <v>4888</v>
      </c>
      <c r="D62" s="517"/>
      <c r="E62" s="171" t="s">
        <v>4404</v>
      </c>
      <c r="F62" s="167">
        <v>1</v>
      </c>
      <c r="G62" s="168" t="s">
        <v>4963</v>
      </c>
      <c r="I62" s="52">
        <f t="shared" si="0"/>
        <v>2</v>
      </c>
      <c r="J62" s="96">
        <f t="shared" si="7"/>
        <v>0</v>
      </c>
      <c r="K62" s="97">
        <f t="shared" si="8"/>
        <v>0</v>
      </c>
    </row>
    <row r="63" spans="1:11" ht="30" customHeight="1" x14ac:dyDescent="0.25">
      <c r="A63" s="522" t="s">
        <v>1396</v>
      </c>
      <c r="B63" s="426" t="s">
        <v>5085</v>
      </c>
      <c r="C63" s="559" t="s">
        <v>4889</v>
      </c>
      <c r="D63" s="517"/>
      <c r="E63" s="171" t="s">
        <v>4404</v>
      </c>
      <c r="F63" s="167">
        <v>1</v>
      </c>
      <c r="G63" s="168" t="s">
        <v>4963</v>
      </c>
      <c r="I63" s="52">
        <f t="shared" si="0"/>
        <v>2</v>
      </c>
      <c r="J63" s="96">
        <f t="shared" si="7"/>
        <v>0</v>
      </c>
      <c r="K63" s="97">
        <f t="shared" si="8"/>
        <v>0</v>
      </c>
    </row>
    <row r="64" spans="1:11" ht="30" customHeight="1" x14ac:dyDescent="0.25">
      <c r="A64" s="522" t="s">
        <v>1397</v>
      </c>
      <c r="B64" s="426" t="s">
        <v>5085</v>
      </c>
      <c r="C64" s="559" t="s">
        <v>4890</v>
      </c>
      <c r="D64" s="517"/>
      <c r="E64" s="171" t="s">
        <v>4404</v>
      </c>
      <c r="F64" s="167">
        <v>1</v>
      </c>
      <c r="G64" s="168" t="s">
        <v>4963</v>
      </c>
      <c r="I64" s="52">
        <f t="shared" si="0"/>
        <v>2</v>
      </c>
      <c r="J64" s="96">
        <f t="shared" si="7"/>
        <v>0</v>
      </c>
      <c r="K64" s="97">
        <f t="shared" si="8"/>
        <v>0</v>
      </c>
    </row>
    <row r="65" spans="1:11" ht="30" customHeight="1" x14ac:dyDescent="0.25">
      <c r="A65" s="522" t="s">
        <v>1398</v>
      </c>
      <c r="B65" s="426" t="s">
        <v>5085</v>
      </c>
      <c r="C65" s="559" t="s">
        <v>4926</v>
      </c>
      <c r="D65" s="517"/>
      <c r="E65" s="171" t="s">
        <v>4404</v>
      </c>
      <c r="F65" s="167">
        <v>1</v>
      </c>
      <c r="G65" s="168" t="s">
        <v>4963</v>
      </c>
      <c r="I65" s="52">
        <f t="shared" si="0"/>
        <v>2</v>
      </c>
      <c r="J65" s="96">
        <f t="shared" si="7"/>
        <v>0</v>
      </c>
      <c r="K65" s="97">
        <f t="shared" si="8"/>
        <v>0</v>
      </c>
    </row>
    <row r="66" spans="1:11" ht="30" customHeight="1" x14ac:dyDescent="0.25">
      <c r="A66" s="522" t="s">
        <v>1399</v>
      </c>
      <c r="B66" s="426" t="s">
        <v>5085</v>
      </c>
      <c r="C66" s="559" t="s">
        <v>4891</v>
      </c>
      <c r="D66" s="517"/>
      <c r="E66" s="171" t="s">
        <v>4404</v>
      </c>
      <c r="F66" s="167">
        <v>1</v>
      </c>
      <c r="G66" s="168" t="s">
        <v>4963</v>
      </c>
      <c r="I66" s="52">
        <f t="shared" si="0"/>
        <v>2</v>
      </c>
      <c r="J66" s="96">
        <f t="shared" si="7"/>
        <v>0</v>
      </c>
      <c r="K66" s="97">
        <f t="shared" si="8"/>
        <v>0</v>
      </c>
    </row>
    <row r="67" spans="1:11" ht="30" customHeight="1" x14ac:dyDescent="0.25">
      <c r="A67" s="522" t="s">
        <v>1442</v>
      </c>
      <c r="B67" s="425" t="s">
        <v>3041</v>
      </c>
      <c r="C67" s="559" t="s">
        <v>183</v>
      </c>
      <c r="D67" s="517"/>
      <c r="E67" s="171" t="s">
        <v>4405</v>
      </c>
      <c r="F67" s="167">
        <v>1</v>
      </c>
      <c r="G67" s="168" t="s">
        <v>4963</v>
      </c>
      <c r="I67" s="52">
        <f t="shared" si="0"/>
        <v>1</v>
      </c>
      <c r="J67" s="96">
        <f t="shared" si="7"/>
        <v>0</v>
      </c>
      <c r="K67" s="97">
        <f t="shared" si="8"/>
        <v>0</v>
      </c>
    </row>
    <row r="68" spans="1:11" ht="30" customHeight="1" x14ac:dyDescent="0.25">
      <c r="A68" s="522" t="s">
        <v>1443</v>
      </c>
      <c r="B68" s="425" t="s">
        <v>5085</v>
      </c>
      <c r="C68" s="559" t="s">
        <v>4927</v>
      </c>
      <c r="D68" s="517"/>
      <c r="E68" s="171" t="s">
        <v>4404</v>
      </c>
      <c r="F68" s="167">
        <v>1</v>
      </c>
      <c r="G68" s="168" t="s">
        <v>4963</v>
      </c>
      <c r="I68" s="52">
        <f t="shared" si="0"/>
        <v>2</v>
      </c>
      <c r="J68" s="96">
        <f t="shared" si="7"/>
        <v>0</v>
      </c>
      <c r="K68" s="97">
        <f t="shared" si="8"/>
        <v>0</v>
      </c>
    </row>
    <row r="69" spans="1:11" ht="30" customHeight="1" x14ac:dyDescent="0.25">
      <c r="A69" s="522" t="s">
        <v>1444</v>
      </c>
      <c r="B69" s="425" t="s">
        <v>5085</v>
      </c>
      <c r="C69" s="559" t="s">
        <v>4928</v>
      </c>
      <c r="D69" s="517"/>
      <c r="E69" s="171" t="s">
        <v>4404</v>
      </c>
      <c r="F69" s="167">
        <v>1</v>
      </c>
      <c r="G69" s="168" t="s">
        <v>4963</v>
      </c>
      <c r="I69" s="52">
        <f t="shared" si="0"/>
        <v>2</v>
      </c>
      <c r="J69" s="96">
        <f t="shared" si="7"/>
        <v>0</v>
      </c>
      <c r="K69" s="97">
        <f t="shared" si="8"/>
        <v>0</v>
      </c>
    </row>
    <row r="70" spans="1:11" s="122" customFormat="1" x14ac:dyDescent="0.25">
      <c r="A70" s="452" t="s">
        <v>2414</v>
      </c>
      <c r="B70" s="455"/>
      <c r="C70" s="429"/>
      <c r="D70" s="506"/>
      <c r="E70" s="175"/>
      <c r="F70" s="506"/>
      <c r="G70" s="507"/>
      <c r="H70" s="125"/>
      <c r="I70" s="52"/>
      <c r="J70" s="96"/>
      <c r="K70" s="97"/>
    </row>
    <row r="71" spans="1:11" ht="51" x14ac:dyDescent="0.25">
      <c r="A71" s="513" t="s">
        <v>1445</v>
      </c>
      <c r="B71" s="444" t="s">
        <v>3041</v>
      </c>
      <c r="C71" s="537" t="s">
        <v>4883</v>
      </c>
      <c r="D71" s="524"/>
      <c r="E71" s="166" t="s">
        <v>4405</v>
      </c>
      <c r="F71" s="167">
        <v>1</v>
      </c>
      <c r="G71" s="168" t="s">
        <v>4963</v>
      </c>
      <c r="I71" s="52">
        <f t="shared" ref="I71:I133" si="9">IF(NOT(ISBLANK($B71)),VLOOKUP($B71,specdata,2,FALSE),"")</f>
        <v>1</v>
      </c>
      <c r="J71" s="96">
        <f>VLOOKUP(G71,AvailabilityData,2,FALSE)</f>
        <v>0</v>
      </c>
      <c r="K71" s="97">
        <f>I71*J71</f>
        <v>0</v>
      </c>
    </row>
    <row r="72" spans="1:11" ht="30" customHeight="1" x14ac:dyDescent="0.25">
      <c r="A72" s="427"/>
      <c r="B72" s="428"/>
      <c r="C72" s="429" t="s">
        <v>3541</v>
      </c>
      <c r="D72" s="506"/>
      <c r="E72" s="175"/>
      <c r="F72" s="194"/>
      <c r="G72" s="331"/>
      <c r="I72" s="52"/>
      <c r="J72" s="96"/>
      <c r="K72" s="97"/>
    </row>
    <row r="73" spans="1:11" ht="30" customHeight="1" x14ac:dyDescent="0.25">
      <c r="A73" s="522" t="s">
        <v>1446</v>
      </c>
      <c r="B73" s="425" t="s">
        <v>5085</v>
      </c>
      <c r="C73" s="529" t="s">
        <v>3542</v>
      </c>
      <c r="D73" s="530"/>
      <c r="E73" s="166" t="s">
        <v>4404</v>
      </c>
      <c r="F73" s="167">
        <v>1</v>
      </c>
      <c r="G73" s="168" t="s">
        <v>4963</v>
      </c>
      <c r="I73" s="52">
        <f t="shared" si="9"/>
        <v>2</v>
      </c>
      <c r="J73" s="96">
        <f t="shared" ref="J73:J105" si="10">VLOOKUP(G73,AvailabilityData,2,FALSE)</f>
        <v>0</v>
      </c>
      <c r="K73" s="97">
        <f t="shared" ref="K73:K105" si="11">I73*J73</f>
        <v>0</v>
      </c>
    </row>
    <row r="74" spans="1:11" ht="30" customHeight="1" x14ac:dyDescent="0.25">
      <c r="A74" s="522" t="s">
        <v>1447</v>
      </c>
      <c r="B74" s="425" t="s">
        <v>5085</v>
      </c>
      <c r="C74" s="529" t="s">
        <v>3543</v>
      </c>
      <c r="D74" s="530"/>
      <c r="E74" s="166" t="s">
        <v>4404</v>
      </c>
      <c r="F74" s="167">
        <v>1</v>
      </c>
      <c r="G74" s="168" t="s">
        <v>4963</v>
      </c>
      <c r="I74" s="52">
        <f t="shared" si="9"/>
        <v>2</v>
      </c>
      <c r="J74" s="96">
        <f t="shared" si="10"/>
        <v>0</v>
      </c>
      <c r="K74" s="97">
        <f t="shared" si="11"/>
        <v>0</v>
      </c>
    </row>
    <row r="75" spans="1:11" ht="30" customHeight="1" x14ac:dyDescent="0.25">
      <c r="A75" s="522" t="s">
        <v>1448</v>
      </c>
      <c r="B75" s="425" t="s">
        <v>5085</v>
      </c>
      <c r="C75" s="529" t="s">
        <v>3544</v>
      </c>
      <c r="D75" s="530"/>
      <c r="E75" s="166" t="s">
        <v>4405</v>
      </c>
      <c r="F75" s="167">
        <v>1</v>
      </c>
      <c r="G75" s="168" t="s">
        <v>4963</v>
      </c>
      <c r="I75" s="52">
        <f t="shared" si="9"/>
        <v>2</v>
      </c>
      <c r="J75" s="96">
        <f t="shared" si="10"/>
        <v>0</v>
      </c>
      <c r="K75" s="97">
        <f t="shared" si="11"/>
        <v>0</v>
      </c>
    </row>
    <row r="76" spans="1:11" ht="30" customHeight="1" x14ac:dyDescent="0.25">
      <c r="A76" s="522" t="s">
        <v>1449</v>
      </c>
      <c r="B76" s="425" t="s">
        <v>5085</v>
      </c>
      <c r="C76" s="529" t="s">
        <v>2597</v>
      </c>
      <c r="D76" s="530"/>
      <c r="E76" s="166" t="s">
        <v>4404</v>
      </c>
      <c r="F76" s="167">
        <v>1</v>
      </c>
      <c r="G76" s="168" t="s">
        <v>4963</v>
      </c>
      <c r="I76" s="52">
        <f t="shared" si="9"/>
        <v>2</v>
      </c>
      <c r="J76" s="96">
        <f t="shared" si="10"/>
        <v>0</v>
      </c>
      <c r="K76" s="97">
        <f t="shared" si="11"/>
        <v>0</v>
      </c>
    </row>
    <row r="77" spans="1:11" ht="30" customHeight="1" x14ac:dyDescent="0.25">
      <c r="A77" s="522" t="s">
        <v>1450</v>
      </c>
      <c r="B77" s="425" t="s">
        <v>5085</v>
      </c>
      <c r="C77" s="529" t="s">
        <v>3545</v>
      </c>
      <c r="D77" s="530"/>
      <c r="E77" s="166" t="s">
        <v>4404</v>
      </c>
      <c r="F77" s="167">
        <v>1</v>
      </c>
      <c r="G77" s="168" t="s">
        <v>4963</v>
      </c>
      <c r="I77" s="52">
        <f t="shared" si="9"/>
        <v>2</v>
      </c>
      <c r="J77" s="96">
        <f t="shared" si="10"/>
        <v>0</v>
      </c>
      <c r="K77" s="97">
        <f t="shared" si="11"/>
        <v>0</v>
      </c>
    </row>
    <row r="78" spans="1:11" ht="30" customHeight="1" x14ac:dyDescent="0.25">
      <c r="A78" s="522" t="s">
        <v>1451</v>
      </c>
      <c r="B78" s="425" t="s">
        <v>3041</v>
      </c>
      <c r="C78" s="538" t="s">
        <v>3546</v>
      </c>
      <c r="D78" s="530"/>
      <c r="E78" s="166" t="s">
        <v>4405</v>
      </c>
      <c r="F78" s="167">
        <v>1</v>
      </c>
      <c r="G78" s="168" t="s">
        <v>4963</v>
      </c>
      <c r="I78" s="52">
        <f t="shared" si="9"/>
        <v>1</v>
      </c>
      <c r="J78" s="96">
        <f t="shared" si="10"/>
        <v>0</v>
      </c>
      <c r="K78" s="97">
        <f t="shared" si="11"/>
        <v>0</v>
      </c>
    </row>
    <row r="79" spans="1:11" ht="25.5" x14ac:dyDescent="0.25">
      <c r="A79" s="522" t="s">
        <v>1452</v>
      </c>
      <c r="B79" s="425" t="s">
        <v>3041</v>
      </c>
      <c r="C79" s="538" t="s">
        <v>3547</v>
      </c>
      <c r="D79" s="530"/>
      <c r="E79" s="166" t="s">
        <v>4405</v>
      </c>
      <c r="F79" s="167">
        <v>1</v>
      </c>
      <c r="G79" s="168" t="s">
        <v>4963</v>
      </c>
      <c r="I79" s="52">
        <f t="shared" si="9"/>
        <v>1</v>
      </c>
      <c r="J79" s="96">
        <f t="shared" si="10"/>
        <v>0</v>
      </c>
      <c r="K79" s="97">
        <f t="shared" si="11"/>
        <v>0</v>
      </c>
    </row>
    <row r="80" spans="1:11" ht="30" customHeight="1" x14ac:dyDescent="0.25">
      <c r="A80" s="522" t="s">
        <v>1453</v>
      </c>
      <c r="B80" s="425" t="s">
        <v>3041</v>
      </c>
      <c r="C80" s="538" t="s">
        <v>3548</v>
      </c>
      <c r="D80" s="530"/>
      <c r="E80" s="166" t="s">
        <v>4405</v>
      </c>
      <c r="F80" s="167">
        <v>1</v>
      </c>
      <c r="G80" s="168" t="s">
        <v>4963</v>
      </c>
      <c r="I80" s="52">
        <f t="shared" si="9"/>
        <v>1</v>
      </c>
      <c r="J80" s="96">
        <f t="shared" si="10"/>
        <v>0</v>
      </c>
      <c r="K80" s="97">
        <f t="shared" si="11"/>
        <v>0</v>
      </c>
    </row>
    <row r="81" spans="1:11" ht="30" customHeight="1" x14ac:dyDescent="0.25">
      <c r="A81" s="522" t="s">
        <v>1454</v>
      </c>
      <c r="B81" s="425" t="s">
        <v>3041</v>
      </c>
      <c r="C81" s="538" t="s">
        <v>4146</v>
      </c>
      <c r="D81" s="530"/>
      <c r="E81" s="166" t="s">
        <v>4405</v>
      </c>
      <c r="F81" s="167">
        <v>1</v>
      </c>
      <c r="G81" s="168" t="s">
        <v>4963</v>
      </c>
      <c r="I81" s="52">
        <f t="shared" si="9"/>
        <v>1</v>
      </c>
      <c r="J81" s="96">
        <f t="shared" si="10"/>
        <v>0</v>
      </c>
      <c r="K81" s="97">
        <f t="shared" si="11"/>
        <v>0</v>
      </c>
    </row>
    <row r="82" spans="1:11" ht="30" customHeight="1" x14ac:dyDescent="0.25">
      <c r="A82" s="522" t="s">
        <v>1455</v>
      </c>
      <c r="B82" s="425" t="s">
        <v>3041</v>
      </c>
      <c r="C82" s="538" t="s">
        <v>4147</v>
      </c>
      <c r="D82" s="530"/>
      <c r="E82" s="166" t="s">
        <v>4405</v>
      </c>
      <c r="F82" s="167">
        <v>1</v>
      </c>
      <c r="G82" s="168" t="s">
        <v>4963</v>
      </c>
      <c r="I82" s="52">
        <f t="shared" si="9"/>
        <v>1</v>
      </c>
      <c r="J82" s="96">
        <f t="shared" si="10"/>
        <v>0</v>
      </c>
      <c r="K82" s="97">
        <f t="shared" si="11"/>
        <v>0</v>
      </c>
    </row>
    <row r="83" spans="1:11" ht="30" customHeight="1" x14ac:dyDescent="0.25">
      <c r="A83" s="522" t="s">
        <v>1456</v>
      </c>
      <c r="B83" s="425" t="s">
        <v>3041</v>
      </c>
      <c r="C83" s="539" t="s">
        <v>3537</v>
      </c>
      <c r="D83" s="521"/>
      <c r="E83" s="166" t="s">
        <v>4405</v>
      </c>
      <c r="F83" s="167">
        <v>1</v>
      </c>
      <c r="G83" s="168" t="s">
        <v>4963</v>
      </c>
      <c r="I83" s="52">
        <f t="shared" si="9"/>
        <v>1</v>
      </c>
      <c r="J83" s="96">
        <f t="shared" si="10"/>
        <v>0</v>
      </c>
      <c r="K83" s="97">
        <f t="shared" si="11"/>
        <v>0</v>
      </c>
    </row>
    <row r="84" spans="1:11" ht="30" customHeight="1" x14ac:dyDescent="0.25">
      <c r="A84" s="522" t="s">
        <v>1457</v>
      </c>
      <c r="B84" s="425" t="s">
        <v>3041</v>
      </c>
      <c r="C84" s="539" t="s">
        <v>3538</v>
      </c>
      <c r="D84" s="521"/>
      <c r="E84" s="166" t="s">
        <v>4405</v>
      </c>
      <c r="F84" s="167">
        <v>1</v>
      </c>
      <c r="G84" s="168" t="s">
        <v>4963</v>
      </c>
      <c r="I84" s="52">
        <f t="shared" si="9"/>
        <v>1</v>
      </c>
      <c r="J84" s="96">
        <f t="shared" si="10"/>
        <v>0</v>
      </c>
      <c r="K84" s="97">
        <f t="shared" si="11"/>
        <v>0</v>
      </c>
    </row>
    <row r="85" spans="1:11" ht="30" customHeight="1" x14ac:dyDescent="0.2">
      <c r="A85" s="522" t="s">
        <v>1458</v>
      </c>
      <c r="B85" s="425" t="s">
        <v>3041</v>
      </c>
      <c r="C85" s="539" t="s">
        <v>1477</v>
      </c>
      <c r="D85" s="521"/>
      <c r="E85" s="166" t="s">
        <v>4405</v>
      </c>
      <c r="F85" s="167">
        <v>1</v>
      </c>
      <c r="G85" s="168" t="s">
        <v>4963</v>
      </c>
      <c r="H85" s="123"/>
      <c r="I85" s="52">
        <f t="shared" si="9"/>
        <v>1</v>
      </c>
      <c r="J85" s="96">
        <f t="shared" si="10"/>
        <v>0</v>
      </c>
      <c r="K85" s="97">
        <f t="shared" si="11"/>
        <v>0</v>
      </c>
    </row>
    <row r="86" spans="1:11" ht="30" customHeight="1" x14ac:dyDescent="0.25">
      <c r="A86" s="522" t="s">
        <v>1459</v>
      </c>
      <c r="B86" s="425" t="s">
        <v>3041</v>
      </c>
      <c r="C86" s="539" t="s">
        <v>1479</v>
      </c>
      <c r="D86" s="521"/>
      <c r="E86" s="166" t="s">
        <v>4405</v>
      </c>
      <c r="F86" s="167">
        <v>1</v>
      </c>
      <c r="G86" s="168" t="s">
        <v>4963</v>
      </c>
      <c r="I86" s="52">
        <f t="shared" si="9"/>
        <v>1</v>
      </c>
      <c r="J86" s="96">
        <f t="shared" si="10"/>
        <v>0</v>
      </c>
      <c r="K86" s="97">
        <f t="shared" si="11"/>
        <v>0</v>
      </c>
    </row>
    <row r="87" spans="1:11" ht="30" customHeight="1" x14ac:dyDescent="0.25">
      <c r="A87" s="522" t="s">
        <v>1460</v>
      </c>
      <c r="B87" s="425" t="s">
        <v>3041</v>
      </c>
      <c r="C87" s="539" t="s">
        <v>3539</v>
      </c>
      <c r="D87" s="521"/>
      <c r="E87" s="166" t="s">
        <v>4405</v>
      </c>
      <c r="F87" s="167">
        <v>1</v>
      </c>
      <c r="G87" s="168" t="s">
        <v>4963</v>
      </c>
      <c r="I87" s="52">
        <f t="shared" si="9"/>
        <v>1</v>
      </c>
      <c r="J87" s="96">
        <f t="shared" si="10"/>
        <v>0</v>
      </c>
      <c r="K87" s="97">
        <f t="shared" si="11"/>
        <v>0</v>
      </c>
    </row>
    <row r="88" spans="1:11" ht="30" customHeight="1" x14ac:dyDescent="0.25">
      <c r="A88" s="522" t="s">
        <v>1461</v>
      </c>
      <c r="B88" s="425" t="s">
        <v>5085</v>
      </c>
      <c r="C88" s="520" t="s">
        <v>3540</v>
      </c>
      <c r="D88" s="521"/>
      <c r="E88" s="166" t="s">
        <v>4404</v>
      </c>
      <c r="F88" s="167">
        <v>1</v>
      </c>
      <c r="G88" s="168" t="s">
        <v>4963</v>
      </c>
      <c r="I88" s="52">
        <f t="shared" si="9"/>
        <v>2</v>
      </c>
      <c r="J88" s="96">
        <f t="shared" si="10"/>
        <v>0</v>
      </c>
      <c r="K88" s="97">
        <f t="shared" si="11"/>
        <v>0</v>
      </c>
    </row>
    <row r="89" spans="1:11" ht="25.5" x14ac:dyDescent="0.25">
      <c r="A89" s="522" t="s">
        <v>1462</v>
      </c>
      <c r="B89" s="425" t="s">
        <v>3041</v>
      </c>
      <c r="C89" s="520" t="s">
        <v>3883</v>
      </c>
      <c r="D89" s="521"/>
      <c r="E89" s="166" t="s">
        <v>4404</v>
      </c>
      <c r="F89" s="167">
        <v>1</v>
      </c>
      <c r="G89" s="168" t="s">
        <v>4963</v>
      </c>
      <c r="I89" s="52">
        <f t="shared" si="9"/>
        <v>1</v>
      </c>
      <c r="J89" s="96">
        <f t="shared" si="10"/>
        <v>0</v>
      </c>
      <c r="K89" s="97">
        <f t="shared" si="11"/>
        <v>0</v>
      </c>
    </row>
    <row r="90" spans="1:11" ht="30" customHeight="1" x14ac:dyDescent="0.25">
      <c r="A90" s="522" t="s">
        <v>1463</v>
      </c>
      <c r="B90" s="425" t="s">
        <v>5085</v>
      </c>
      <c r="C90" s="520" t="s">
        <v>1792</v>
      </c>
      <c r="D90" s="521"/>
      <c r="E90" s="166" t="s">
        <v>4405</v>
      </c>
      <c r="F90" s="167">
        <v>1</v>
      </c>
      <c r="G90" s="168" t="s">
        <v>4963</v>
      </c>
      <c r="I90" s="52">
        <f t="shared" si="9"/>
        <v>2</v>
      </c>
      <c r="J90" s="96">
        <f t="shared" si="10"/>
        <v>0</v>
      </c>
      <c r="K90" s="97">
        <f t="shared" si="11"/>
        <v>0</v>
      </c>
    </row>
    <row r="91" spans="1:11" ht="30" customHeight="1" x14ac:dyDescent="0.25">
      <c r="A91" s="522" t="s">
        <v>1511</v>
      </c>
      <c r="B91" s="425" t="s">
        <v>5085</v>
      </c>
      <c r="C91" s="520" t="s">
        <v>1793</v>
      </c>
      <c r="D91" s="521"/>
      <c r="E91" s="166"/>
      <c r="F91" s="167">
        <v>1</v>
      </c>
      <c r="G91" s="168" t="s">
        <v>4963</v>
      </c>
      <c r="I91" s="52">
        <f t="shared" si="9"/>
        <v>2</v>
      </c>
      <c r="J91" s="96">
        <f t="shared" si="10"/>
        <v>0</v>
      </c>
      <c r="K91" s="97">
        <f t="shared" si="11"/>
        <v>0</v>
      </c>
    </row>
    <row r="92" spans="1:11" ht="30" customHeight="1" x14ac:dyDescent="0.25">
      <c r="A92" s="522" t="s">
        <v>1512</v>
      </c>
      <c r="B92" s="425" t="s">
        <v>5085</v>
      </c>
      <c r="C92" s="520" t="s">
        <v>3532</v>
      </c>
      <c r="D92" s="521"/>
      <c r="E92" s="166" t="s">
        <v>4404</v>
      </c>
      <c r="F92" s="167">
        <v>1</v>
      </c>
      <c r="G92" s="168" t="s">
        <v>4963</v>
      </c>
      <c r="I92" s="52">
        <f t="shared" si="9"/>
        <v>2</v>
      </c>
      <c r="J92" s="96">
        <f t="shared" si="10"/>
        <v>0</v>
      </c>
      <c r="K92" s="97">
        <f t="shared" si="11"/>
        <v>0</v>
      </c>
    </row>
    <row r="93" spans="1:11" ht="30" customHeight="1" x14ac:dyDescent="0.25">
      <c r="A93" s="522" t="s">
        <v>1513</v>
      </c>
      <c r="B93" s="425" t="s">
        <v>5085</v>
      </c>
      <c r="C93" s="520" t="s">
        <v>4884</v>
      </c>
      <c r="D93" s="521"/>
      <c r="E93" s="166" t="s">
        <v>4405</v>
      </c>
      <c r="F93" s="167">
        <v>1</v>
      </c>
      <c r="G93" s="168" t="s">
        <v>4963</v>
      </c>
      <c r="I93" s="52">
        <f t="shared" si="9"/>
        <v>2</v>
      </c>
      <c r="J93" s="96">
        <f t="shared" si="10"/>
        <v>0</v>
      </c>
      <c r="K93" s="97">
        <f t="shared" si="11"/>
        <v>0</v>
      </c>
    </row>
    <row r="94" spans="1:11" ht="30" customHeight="1" x14ac:dyDescent="0.25">
      <c r="A94" s="522" t="s">
        <v>1514</v>
      </c>
      <c r="B94" s="425" t="s">
        <v>5085</v>
      </c>
      <c r="C94" s="520" t="s">
        <v>4895</v>
      </c>
      <c r="D94" s="521"/>
      <c r="E94" s="166" t="s">
        <v>4404</v>
      </c>
      <c r="F94" s="167">
        <v>1</v>
      </c>
      <c r="G94" s="168" t="s">
        <v>4963</v>
      </c>
      <c r="I94" s="52">
        <f t="shared" si="9"/>
        <v>2</v>
      </c>
      <c r="J94" s="96">
        <f t="shared" si="10"/>
        <v>0</v>
      </c>
      <c r="K94" s="97">
        <f t="shared" si="11"/>
        <v>0</v>
      </c>
    </row>
    <row r="95" spans="1:11" ht="30" customHeight="1" x14ac:dyDescent="0.25">
      <c r="A95" s="522" t="s">
        <v>1515</v>
      </c>
      <c r="B95" s="425" t="s">
        <v>5085</v>
      </c>
      <c r="C95" s="520" t="s">
        <v>3549</v>
      </c>
      <c r="D95" s="521"/>
      <c r="E95" s="166" t="s">
        <v>4404</v>
      </c>
      <c r="F95" s="167">
        <v>1</v>
      </c>
      <c r="G95" s="168" t="s">
        <v>4963</v>
      </c>
      <c r="I95" s="52">
        <f t="shared" si="9"/>
        <v>2</v>
      </c>
      <c r="J95" s="96">
        <f t="shared" si="10"/>
        <v>0</v>
      </c>
      <c r="K95" s="97">
        <f t="shared" si="11"/>
        <v>0</v>
      </c>
    </row>
    <row r="96" spans="1:11" ht="30" customHeight="1" x14ac:dyDescent="0.25">
      <c r="A96" s="522" t="s">
        <v>1516</v>
      </c>
      <c r="B96" s="425" t="s">
        <v>3041</v>
      </c>
      <c r="C96" s="451" t="s">
        <v>4003</v>
      </c>
      <c r="D96" s="526"/>
      <c r="E96" s="166" t="s">
        <v>4405</v>
      </c>
      <c r="F96" s="167">
        <v>1</v>
      </c>
      <c r="G96" s="168" t="s">
        <v>4963</v>
      </c>
      <c r="I96" s="52">
        <f t="shared" si="9"/>
        <v>1</v>
      </c>
      <c r="J96" s="96">
        <f t="shared" si="10"/>
        <v>0</v>
      </c>
      <c r="K96" s="97">
        <f t="shared" si="11"/>
        <v>0</v>
      </c>
    </row>
    <row r="97" spans="1:11" ht="30" customHeight="1" x14ac:dyDescent="0.25">
      <c r="A97" s="522" t="s">
        <v>1517</v>
      </c>
      <c r="B97" s="425" t="s">
        <v>3041</v>
      </c>
      <c r="C97" s="434" t="s">
        <v>4004</v>
      </c>
      <c r="D97" s="526"/>
      <c r="E97" s="166" t="s">
        <v>4405</v>
      </c>
      <c r="F97" s="167">
        <v>1</v>
      </c>
      <c r="G97" s="168" t="s">
        <v>4963</v>
      </c>
      <c r="I97" s="52">
        <f t="shared" si="9"/>
        <v>1</v>
      </c>
      <c r="J97" s="96">
        <f t="shared" si="10"/>
        <v>0</v>
      </c>
      <c r="K97" s="97">
        <f t="shared" si="11"/>
        <v>0</v>
      </c>
    </row>
    <row r="98" spans="1:11" ht="30" customHeight="1" x14ac:dyDescent="0.25">
      <c r="A98" s="522" t="s">
        <v>3778</v>
      </c>
      <c r="B98" s="425" t="s">
        <v>3041</v>
      </c>
      <c r="C98" s="434" t="s">
        <v>4005</v>
      </c>
      <c r="D98" s="526"/>
      <c r="E98" s="166" t="s">
        <v>4405</v>
      </c>
      <c r="F98" s="167">
        <v>1</v>
      </c>
      <c r="G98" s="168" t="s">
        <v>4963</v>
      </c>
      <c r="I98" s="52">
        <f t="shared" si="9"/>
        <v>1</v>
      </c>
      <c r="J98" s="96">
        <f t="shared" si="10"/>
        <v>0</v>
      </c>
      <c r="K98" s="97">
        <f t="shared" si="11"/>
        <v>0</v>
      </c>
    </row>
    <row r="99" spans="1:11" ht="30" customHeight="1" x14ac:dyDescent="0.25">
      <c r="A99" s="522" t="s">
        <v>1518</v>
      </c>
      <c r="B99" s="425" t="s">
        <v>3041</v>
      </c>
      <c r="C99" s="434" t="s">
        <v>4894</v>
      </c>
      <c r="D99" s="526"/>
      <c r="E99" s="166" t="s">
        <v>4405</v>
      </c>
      <c r="F99" s="167">
        <v>1</v>
      </c>
      <c r="G99" s="168" t="s">
        <v>4963</v>
      </c>
      <c r="I99" s="52">
        <f t="shared" si="9"/>
        <v>1</v>
      </c>
      <c r="J99" s="96">
        <f t="shared" si="10"/>
        <v>0</v>
      </c>
      <c r="K99" s="97">
        <f t="shared" si="11"/>
        <v>0</v>
      </c>
    </row>
    <row r="100" spans="1:11" ht="30" customHeight="1" x14ac:dyDescent="0.25">
      <c r="A100" s="522" t="s">
        <v>3040</v>
      </c>
      <c r="B100" s="426" t="s">
        <v>5085</v>
      </c>
      <c r="C100" s="451" t="s">
        <v>1799</v>
      </c>
      <c r="D100" s="171"/>
      <c r="E100" s="166" t="s">
        <v>4405</v>
      </c>
      <c r="F100" s="167">
        <v>1</v>
      </c>
      <c r="G100" s="168" t="s">
        <v>4963</v>
      </c>
      <c r="I100" s="52">
        <f t="shared" si="9"/>
        <v>2</v>
      </c>
      <c r="J100" s="96">
        <f t="shared" si="10"/>
        <v>0</v>
      </c>
      <c r="K100" s="97">
        <f t="shared" si="11"/>
        <v>0</v>
      </c>
    </row>
    <row r="101" spans="1:11" ht="30" customHeight="1" x14ac:dyDescent="0.25">
      <c r="A101" s="522" t="s">
        <v>3237</v>
      </c>
      <c r="B101" s="426" t="s">
        <v>5085</v>
      </c>
      <c r="C101" s="451" t="s">
        <v>1800</v>
      </c>
      <c r="D101" s="171"/>
      <c r="E101" s="166" t="s">
        <v>4405</v>
      </c>
      <c r="F101" s="167">
        <v>1</v>
      </c>
      <c r="G101" s="168" t="s">
        <v>4963</v>
      </c>
      <c r="I101" s="52">
        <f t="shared" si="9"/>
        <v>2</v>
      </c>
      <c r="J101" s="96">
        <f t="shared" si="10"/>
        <v>0</v>
      </c>
      <c r="K101" s="97">
        <f t="shared" si="11"/>
        <v>0</v>
      </c>
    </row>
    <row r="102" spans="1:11" ht="30" customHeight="1" x14ac:dyDescent="0.25">
      <c r="A102" s="522" t="s">
        <v>3238</v>
      </c>
      <c r="B102" s="426" t="s">
        <v>5085</v>
      </c>
      <c r="C102" s="451" t="s">
        <v>1801</v>
      </c>
      <c r="D102" s="171"/>
      <c r="E102" s="166" t="s">
        <v>4405</v>
      </c>
      <c r="F102" s="167">
        <v>1</v>
      </c>
      <c r="G102" s="168" t="s">
        <v>4963</v>
      </c>
      <c r="I102" s="52">
        <f t="shared" si="9"/>
        <v>2</v>
      </c>
      <c r="J102" s="96">
        <f t="shared" si="10"/>
        <v>0</v>
      </c>
      <c r="K102" s="97">
        <f t="shared" si="11"/>
        <v>0</v>
      </c>
    </row>
    <row r="103" spans="1:11" ht="30" customHeight="1" x14ac:dyDescent="0.25">
      <c r="A103" s="522" t="s">
        <v>3239</v>
      </c>
      <c r="B103" s="426" t="s">
        <v>5085</v>
      </c>
      <c r="C103" s="451" t="s">
        <v>1802</v>
      </c>
      <c r="D103" s="171"/>
      <c r="E103" s="166" t="s">
        <v>4405</v>
      </c>
      <c r="F103" s="167">
        <v>1</v>
      </c>
      <c r="G103" s="168" t="s">
        <v>4963</v>
      </c>
      <c r="I103" s="52">
        <f t="shared" si="9"/>
        <v>2</v>
      </c>
      <c r="J103" s="96">
        <f t="shared" si="10"/>
        <v>0</v>
      </c>
      <c r="K103" s="97">
        <f t="shared" si="11"/>
        <v>0</v>
      </c>
    </row>
    <row r="104" spans="1:11" ht="30" customHeight="1" x14ac:dyDescent="0.25">
      <c r="A104" s="522" t="s">
        <v>3240</v>
      </c>
      <c r="B104" s="426" t="s">
        <v>5085</v>
      </c>
      <c r="C104" s="451" t="s">
        <v>1803</v>
      </c>
      <c r="D104" s="171"/>
      <c r="E104" s="166" t="s">
        <v>4405</v>
      </c>
      <c r="F104" s="167">
        <v>1</v>
      </c>
      <c r="G104" s="168" t="s">
        <v>4963</v>
      </c>
      <c r="I104" s="52">
        <f t="shared" si="9"/>
        <v>2</v>
      </c>
      <c r="J104" s="96">
        <f t="shared" si="10"/>
        <v>0</v>
      </c>
      <c r="K104" s="97">
        <f t="shared" si="11"/>
        <v>0</v>
      </c>
    </row>
    <row r="105" spans="1:11" ht="43.5" customHeight="1" x14ac:dyDescent="0.25">
      <c r="A105" s="522" t="s">
        <v>3241</v>
      </c>
      <c r="B105" s="444" t="s">
        <v>3041</v>
      </c>
      <c r="C105" s="540" t="s">
        <v>3550</v>
      </c>
      <c r="D105" s="541"/>
      <c r="E105" s="326" t="s">
        <v>4405</v>
      </c>
      <c r="F105" s="167">
        <v>1</v>
      </c>
      <c r="G105" s="168" t="s">
        <v>4963</v>
      </c>
      <c r="I105" s="52">
        <f t="shared" si="9"/>
        <v>1</v>
      </c>
      <c r="J105" s="96">
        <f t="shared" si="10"/>
        <v>0</v>
      </c>
      <c r="K105" s="97">
        <f t="shared" si="11"/>
        <v>0</v>
      </c>
    </row>
    <row r="106" spans="1:11" ht="15" customHeight="1" x14ac:dyDescent="0.25">
      <c r="A106" s="427"/>
      <c r="B106" s="428"/>
      <c r="C106" s="542" t="s">
        <v>3551</v>
      </c>
      <c r="D106" s="506"/>
      <c r="E106" s="328"/>
      <c r="F106" s="194"/>
      <c r="G106" s="331"/>
      <c r="I106" s="52"/>
      <c r="J106" s="96"/>
      <c r="K106" s="97"/>
    </row>
    <row r="107" spans="1:11" ht="30" customHeight="1" x14ac:dyDescent="0.25">
      <c r="A107" s="522" t="s">
        <v>3242</v>
      </c>
      <c r="B107" s="426" t="s">
        <v>5085</v>
      </c>
      <c r="C107" s="543" t="s">
        <v>3552</v>
      </c>
      <c r="D107" s="536"/>
      <c r="E107" s="261" t="s">
        <v>4405</v>
      </c>
      <c r="F107" s="167">
        <v>1</v>
      </c>
      <c r="G107" s="168" t="s">
        <v>4963</v>
      </c>
      <c r="I107" s="52">
        <f t="shared" si="9"/>
        <v>2</v>
      </c>
      <c r="J107" s="96">
        <f t="shared" ref="J107:J125" si="12">VLOOKUP(G107,AvailabilityData,2,FALSE)</f>
        <v>0</v>
      </c>
      <c r="K107" s="97">
        <f t="shared" ref="K107:K125" si="13">I107*J107</f>
        <v>0</v>
      </c>
    </row>
    <row r="108" spans="1:11" ht="30" customHeight="1" x14ac:dyDescent="0.25">
      <c r="A108" s="522" t="s">
        <v>3243</v>
      </c>
      <c r="B108" s="425" t="s">
        <v>5085</v>
      </c>
      <c r="C108" s="544" t="s">
        <v>3553</v>
      </c>
      <c r="D108" s="517"/>
      <c r="E108" s="166" t="s">
        <v>4405</v>
      </c>
      <c r="F108" s="167">
        <v>1</v>
      </c>
      <c r="G108" s="168" t="s">
        <v>4963</v>
      </c>
      <c r="I108" s="52">
        <f t="shared" si="9"/>
        <v>2</v>
      </c>
      <c r="J108" s="96">
        <f t="shared" si="12"/>
        <v>0</v>
      </c>
      <c r="K108" s="97">
        <f t="shared" si="13"/>
        <v>0</v>
      </c>
    </row>
    <row r="109" spans="1:11" ht="30" customHeight="1" x14ac:dyDescent="0.25">
      <c r="A109" s="522" t="s">
        <v>3244</v>
      </c>
      <c r="B109" s="425" t="s">
        <v>3041</v>
      </c>
      <c r="C109" s="544" t="s">
        <v>3554</v>
      </c>
      <c r="D109" s="541"/>
      <c r="E109" s="166" t="s">
        <v>4405</v>
      </c>
      <c r="F109" s="167">
        <v>1</v>
      </c>
      <c r="G109" s="168" t="s">
        <v>4963</v>
      </c>
      <c r="I109" s="52">
        <f t="shared" si="9"/>
        <v>1</v>
      </c>
      <c r="J109" s="96">
        <f t="shared" si="12"/>
        <v>0</v>
      </c>
      <c r="K109" s="97">
        <f t="shared" si="13"/>
        <v>0</v>
      </c>
    </row>
    <row r="110" spans="1:11" ht="30" customHeight="1" x14ac:dyDescent="0.25">
      <c r="A110" s="522" t="s">
        <v>3245</v>
      </c>
      <c r="B110" s="425" t="s">
        <v>3041</v>
      </c>
      <c r="C110" s="434" t="s">
        <v>4831</v>
      </c>
      <c r="D110" s="541"/>
      <c r="E110" s="166" t="s">
        <v>4405</v>
      </c>
      <c r="F110" s="167">
        <v>1</v>
      </c>
      <c r="G110" s="168" t="s">
        <v>4963</v>
      </c>
      <c r="I110" s="52">
        <f t="shared" si="9"/>
        <v>1</v>
      </c>
      <c r="J110" s="96">
        <f t="shared" si="12"/>
        <v>0</v>
      </c>
      <c r="K110" s="97">
        <f t="shared" si="13"/>
        <v>0</v>
      </c>
    </row>
    <row r="111" spans="1:11" ht="30" customHeight="1" x14ac:dyDescent="0.2">
      <c r="A111" s="522" t="s">
        <v>3246</v>
      </c>
      <c r="B111" s="425" t="s">
        <v>3041</v>
      </c>
      <c r="C111" s="544" t="s">
        <v>3555</v>
      </c>
      <c r="D111" s="541"/>
      <c r="E111" s="166" t="s">
        <v>4405</v>
      </c>
      <c r="F111" s="167">
        <v>1</v>
      </c>
      <c r="G111" s="168" t="s">
        <v>4963</v>
      </c>
      <c r="H111" s="123"/>
      <c r="I111" s="52">
        <f t="shared" si="9"/>
        <v>1</v>
      </c>
      <c r="J111" s="96">
        <f t="shared" si="12"/>
        <v>0</v>
      </c>
      <c r="K111" s="97">
        <f t="shared" si="13"/>
        <v>0</v>
      </c>
    </row>
    <row r="112" spans="1:11" ht="30" customHeight="1" x14ac:dyDescent="0.2">
      <c r="A112" s="522" t="s">
        <v>3247</v>
      </c>
      <c r="B112" s="425" t="s">
        <v>5085</v>
      </c>
      <c r="C112" s="520" t="s">
        <v>1794</v>
      </c>
      <c r="D112" s="521"/>
      <c r="E112" s="166" t="s">
        <v>4404</v>
      </c>
      <c r="F112" s="167">
        <v>1</v>
      </c>
      <c r="G112" s="168" t="s">
        <v>4963</v>
      </c>
      <c r="H112" s="123"/>
      <c r="I112" s="52">
        <f t="shared" si="9"/>
        <v>2</v>
      </c>
      <c r="J112" s="96">
        <f t="shared" si="12"/>
        <v>0</v>
      </c>
      <c r="K112" s="97">
        <f t="shared" si="13"/>
        <v>0</v>
      </c>
    </row>
    <row r="113" spans="1:11" ht="30" customHeight="1" x14ac:dyDescent="0.25">
      <c r="A113" s="522" t="s">
        <v>3779</v>
      </c>
      <c r="B113" s="425" t="s">
        <v>5085</v>
      </c>
      <c r="C113" s="545" t="s">
        <v>3531</v>
      </c>
      <c r="D113" s="546"/>
      <c r="E113" s="166" t="s">
        <v>4404</v>
      </c>
      <c r="F113" s="167">
        <v>1</v>
      </c>
      <c r="G113" s="168" t="s">
        <v>4963</v>
      </c>
      <c r="I113" s="52">
        <f t="shared" si="9"/>
        <v>2</v>
      </c>
      <c r="J113" s="96">
        <f t="shared" si="12"/>
        <v>0</v>
      </c>
      <c r="K113" s="97">
        <f t="shared" si="13"/>
        <v>0</v>
      </c>
    </row>
    <row r="114" spans="1:11" ht="30" customHeight="1" x14ac:dyDescent="0.25">
      <c r="A114" s="522" t="s">
        <v>3780</v>
      </c>
      <c r="B114" s="425" t="s">
        <v>5085</v>
      </c>
      <c r="C114" s="545" t="s">
        <v>4929</v>
      </c>
      <c r="D114" s="546"/>
      <c r="E114" s="166" t="s">
        <v>4405</v>
      </c>
      <c r="F114" s="167">
        <v>1</v>
      </c>
      <c r="G114" s="168" t="s">
        <v>4963</v>
      </c>
      <c r="I114" s="52">
        <f t="shared" si="9"/>
        <v>2</v>
      </c>
      <c r="J114" s="96">
        <f t="shared" si="12"/>
        <v>0</v>
      </c>
      <c r="K114" s="97">
        <f t="shared" si="13"/>
        <v>0</v>
      </c>
    </row>
    <row r="115" spans="1:11" ht="30" customHeight="1" x14ac:dyDescent="0.25">
      <c r="A115" s="522" t="s">
        <v>3781</v>
      </c>
      <c r="B115" s="425" t="s">
        <v>5085</v>
      </c>
      <c r="C115" s="539" t="s">
        <v>3884</v>
      </c>
      <c r="D115" s="521"/>
      <c r="E115" s="166" t="s">
        <v>4404</v>
      </c>
      <c r="F115" s="167">
        <v>1</v>
      </c>
      <c r="G115" s="168" t="s">
        <v>4963</v>
      </c>
      <c r="I115" s="52">
        <f t="shared" si="9"/>
        <v>2</v>
      </c>
      <c r="J115" s="96">
        <f t="shared" si="12"/>
        <v>0</v>
      </c>
      <c r="K115" s="97">
        <f t="shared" si="13"/>
        <v>0</v>
      </c>
    </row>
    <row r="116" spans="1:11" ht="30" customHeight="1" x14ac:dyDescent="0.2">
      <c r="A116" s="522" t="s">
        <v>3782</v>
      </c>
      <c r="B116" s="425" t="s">
        <v>5085</v>
      </c>
      <c r="C116" s="539" t="s">
        <v>3885</v>
      </c>
      <c r="D116" s="521"/>
      <c r="E116" s="166" t="s">
        <v>4404</v>
      </c>
      <c r="F116" s="167">
        <v>1</v>
      </c>
      <c r="G116" s="168" t="s">
        <v>4963</v>
      </c>
      <c r="H116" s="123"/>
      <c r="I116" s="52">
        <f t="shared" si="9"/>
        <v>2</v>
      </c>
      <c r="J116" s="96">
        <f t="shared" si="12"/>
        <v>0</v>
      </c>
      <c r="K116" s="97">
        <f t="shared" si="13"/>
        <v>0</v>
      </c>
    </row>
    <row r="117" spans="1:11" ht="30" customHeight="1" x14ac:dyDescent="0.2">
      <c r="A117" s="522" t="s">
        <v>3783</v>
      </c>
      <c r="B117" s="425" t="s">
        <v>5085</v>
      </c>
      <c r="C117" s="539" t="s">
        <v>266</v>
      </c>
      <c r="D117" s="521"/>
      <c r="E117" s="166" t="s">
        <v>4404</v>
      </c>
      <c r="F117" s="167">
        <v>1</v>
      </c>
      <c r="G117" s="168" t="s">
        <v>4963</v>
      </c>
      <c r="H117" s="123"/>
      <c r="I117" s="52">
        <f t="shared" si="9"/>
        <v>2</v>
      </c>
      <c r="J117" s="96">
        <f t="shared" si="12"/>
        <v>0</v>
      </c>
      <c r="K117" s="97">
        <f t="shared" si="13"/>
        <v>0</v>
      </c>
    </row>
    <row r="118" spans="1:11" ht="30" customHeight="1" x14ac:dyDescent="0.2">
      <c r="A118" s="522" t="s">
        <v>3784</v>
      </c>
      <c r="B118" s="425" t="s">
        <v>3041</v>
      </c>
      <c r="C118" s="539" t="s">
        <v>5004</v>
      </c>
      <c r="D118" s="521"/>
      <c r="E118" s="166" t="s">
        <v>4405</v>
      </c>
      <c r="F118" s="167">
        <v>1</v>
      </c>
      <c r="G118" s="168" t="s">
        <v>4963</v>
      </c>
      <c r="H118" s="123"/>
      <c r="I118" s="52">
        <f t="shared" si="9"/>
        <v>1</v>
      </c>
      <c r="J118" s="96">
        <f t="shared" si="12"/>
        <v>0</v>
      </c>
      <c r="K118" s="97">
        <f t="shared" si="13"/>
        <v>0</v>
      </c>
    </row>
    <row r="119" spans="1:11" ht="30" customHeight="1" x14ac:dyDescent="0.2">
      <c r="A119" s="522" t="s">
        <v>3785</v>
      </c>
      <c r="B119" s="425" t="s">
        <v>3041</v>
      </c>
      <c r="C119" s="539" t="s">
        <v>3886</v>
      </c>
      <c r="D119" s="521"/>
      <c r="E119" s="166" t="s">
        <v>4405</v>
      </c>
      <c r="F119" s="167">
        <v>1</v>
      </c>
      <c r="G119" s="168" t="s">
        <v>4963</v>
      </c>
      <c r="H119" s="123"/>
      <c r="I119" s="52">
        <f t="shared" si="9"/>
        <v>1</v>
      </c>
      <c r="J119" s="96">
        <f t="shared" si="12"/>
        <v>0</v>
      </c>
      <c r="K119" s="97">
        <f t="shared" si="13"/>
        <v>0</v>
      </c>
    </row>
    <row r="120" spans="1:11" ht="30" customHeight="1" x14ac:dyDescent="0.2">
      <c r="A120" s="522" t="s">
        <v>3786</v>
      </c>
      <c r="B120" s="425" t="s">
        <v>5085</v>
      </c>
      <c r="C120" s="520" t="s">
        <v>267</v>
      </c>
      <c r="D120" s="521"/>
      <c r="E120" s="166" t="s">
        <v>4404</v>
      </c>
      <c r="F120" s="167">
        <v>1</v>
      </c>
      <c r="G120" s="168" t="s">
        <v>4963</v>
      </c>
      <c r="H120" s="123"/>
      <c r="I120" s="52">
        <f t="shared" si="9"/>
        <v>2</v>
      </c>
      <c r="J120" s="96">
        <f t="shared" si="12"/>
        <v>0</v>
      </c>
      <c r="K120" s="97">
        <f t="shared" si="13"/>
        <v>0</v>
      </c>
    </row>
    <row r="121" spans="1:11" ht="30" customHeight="1" x14ac:dyDescent="0.2">
      <c r="A121" s="522" t="s">
        <v>3787</v>
      </c>
      <c r="B121" s="425" t="s">
        <v>5085</v>
      </c>
      <c r="C121" s="520" t="s">
        <v>268</v>
      </c>
      <c r="D121" s="521"/>
      <c r="E121" s="166" t="s">
        <v>4404</v>
      </c>
      <c r="F121" s="167">
        <v>1</v>
      </c>
      <c r="G121" s="168" t="s">
        <v>4963</v>
      </c>
      <c r="H121" s="123"/>
      <c r="I121" s="52">
        <f t="shared" si="9"/>
        <v>2</v>
      </c>
      <c r="J121" s="96">
        <f t="shared" si="12"/>
        <v>0</v>
      </c>
      <c r="K121" s="97">
        <f t="shared" si="13"/>
        <v>0</v>
      </c>
    </row>
    <row r="122" spans="1:11" ht="30" customHeight="1" x14ac:dyDescent="0.2">
      <c r="A122" s="522" t="s">
        <v>3788</v>
      </c>
      <c r="B122" s="425" t="s">
        <v>5085</v>
      </c>
      <c r="C122" s="520" t="s">
        <v>269</v>
      </c>
      <c r="D122" s="521"/>
      <c r="E122" s="166" t="s">
        <v>4404</v>
      </c>
      <c r="F122" s="167">
        <v>1</v>
      </c>
      <c r="G122" s="168" t="s">
        <v>4963</v>
      </c>
      <c r="H122" s="123"/>
      <c r="I122" s="52">
        <f t="shared" si="9"/>
        <v>2</v>
      </c>
      <c r="J122" s="96">
        <f t="shared" si="12"/>
        <v>0</v>
      </c>
      <c r="K122" s="97">
        <f t="shared" si="13"/>
        <v>0</v>
      </c>
    </row>
    <row r="123" spans="1:11" ht="30" customHeight="1" x14ac:dyDescent="0.2">
      <c r="A123" s="522" t="s">
        <v>3789</v>
      </c>
      <c r="B123" s="425" t="s">
        <v>3041</v>
      </c>
      <c r="C123" s="539" t="s">
        <v>1805</v>
      </c>
      <c r="D123" s="521"/>
      <c r="E123" s="166" t="s">
        <v>4405</v>
      </c>
      <c r="F123" s="167">
        <v>1</v>
      </c>
      <c r="G123" s="168" t="s">
        <v>4963</v>
      </c>
      <c r="H123" s="123"/>
      <c r="I123" s="52">
        <f t="shared" si="9"/>
        <v>1</v>
      </c>
      <c r="J123" s="96">
        <f t="shared" si="12"/>
        <v>0</v>
      </c>
      <c r="K123" s="97">
        <f t="shared" si="13"/>
        <v>0</v>
      </c>
    </row>
    <row r="124" spans="1:11" ht="45" customHeight="1" x14ac:dyDescent="0.2">
      <c r="A124" s="522" t="s">
        <v>3790</v>
      </c>
      <c r="B124" s="425" t="s">
        <v>3041</v>
      </c>
      <c r="C124" s="547" t="s">
        <v>4885</v>
      </c>
      <c r="D124" s="526"/>
      <c r="E124" s="166" t="s">
        <v>4405</v>
      </c>
      <c r="F124" s="167">
        <v>1</v>
      </c>
      <c r="G124" s="168" t="s">
        <v>4963</v>
      </c>
      <c r="H124" s="123"/>
      <c r="I124" s="52">
        <f t="shared" si="9"/>
        <v>1</v>
      </c>
      <c r="J124" s="96">
        <f t="shared" si="12"/>
        <v>0</v>
      </c>
      <c r="K124" s="97">
        <f t="shared" si="13"/>
        <v>0</v>
      </c>
    </row>
    <row r="125" spans="1:11" ht="37.5" customHeight="1" x14ac:dyDescent="0.2">
      <c r="A125" s="522" t="s">
        <v>3791</v>
      </c>
      <c r="B125" s="425" t="s">
        <v>5085</v>
      </c>
      <c r="C125" s="440" t="s">
        <v>4161</v>
      </c>
      <c r="D125" s="517"/>
      <c r="E125" s="171" t="s">
        <v>4404</v>
      </c>
      <c r="F125" s="167">
        <v>1</v>
      </c>
      <c r="G125" s="168" t="s">
        <v>4963</v>
      </c>
      <c r="H125" s="123"/>
      <c r="I125" s="52">
        <f t="shared" si="9"/>
        <v>2</v>
      </c>
      <c r="J125" s="96">
        <f t="shared" si="12"/>
        <v>0</v>
      </c>
      <c r="K125" s="97">
        <f t="shared" si="13"/>
        <v>0</v>
      </c>
    </row>
    <row r="126" spans="1:11" ht="30.75" customHeight="1" x14ac:dyDescent="0.2">
      <c r="A126" s="548"/>
      <c r="B126" s="429"/>
      <c r="C126" s="429" t="s">
        <v>1795</v>
      </c>
      <c r="D126" s="506"/>
      <c r="E126" s="175"/>
      <c r="F126" s="506"/>
      <c r="G126" s="507"/>
      <c r="H126" s="123"/>
      <c r="I126" s="52"/>
      <c r="J126" s="96"/>
      <c r="K126" s="97"/>
    </row>
    <row r="127" spans="1:11" ht="30" customHeight="1" x14ac:dyDescent="0.2">
      <c r="A127" s="549" t="s">
        <v>3792</v>
      </c>
      <c r="B127" s="425" t="s">
        <v>5085</v>
      </c>
      <c r="C127" s="434" t="s">
        <v>514</v>
      </c>
      <c r="D127" s="517"/>
      <c r="E127" s="166" t="s">
        <v>4404</v>
      </c>
      <c r="F127" s="167">
        <v>1</v>
      </c>
      <c r="G127" s="168" t="s">
        <v>4963</v>
      </c>
      <c r="H127" s="123"/>
      <c r="I127" s="52">
        <f t="shared" si="9"/>
        <v>2</v>
      </c>
      <c r="J127" s="96">
        <f t="shared" ref="J127:J156" si="14">VLOOKUP(G127,AvailabilityData,2,FALSE)</f>
        <v>0</v>
      </c>
      <c r="K127" s="97">
        <f t="shared" ref="K127:K156" si="15">I127*J127</f>
        <v>0</v>
      </c>
    </row>
    <row r="128" spans="1:11" ht="30" customHeight="1" x14ac:dyDescent="0.2">
      <c r="A128" s="549" t="s">
        <v>3793</v>
      </c>
      <c r="B128" s="425" t="s">
        <v>5085</v>
      </c>
      <c r="C128" s="434" t="s">
        <v>515</v>
      </c>
      <c r="D128" s="517"/>
      <c r="E128" s="166" t="s">
        <v>4405</v>
      </c>
      <c r="F128" s="167">
        <v>1</v>
      </c>
      <c r="G128" s="168" t="s">
        <v>4963</v>
      </c>
      <c r="H128" s="123"/>
      <c r="I128" s="52">
        <f t="shared" si="9"/>
        <v>2</v>
      </c>
      <c r="J128" s="96">
        <f t="shared" si="14"/>
        <v>0</v>
      </c>
      <c r="K128" s="97">
        <f t="shared" si="15"/>
        <v>0</v>
      </c>
    </row>
    <row r="129" spans="1:11" ht="30" customHeight="1" x14ac:dyDescent="0.2">
      <c r="A129" s="549" t="s">
        <v>3794</v>
      </c>
      <c r="B129" s="425" t="s">
        <v>5085</v>
      </c>
      <c r="C129" s="434" t="s">
        <v>516</v>
      </c>
      <c r="D129" s="517"/>
      <c r="E129" s="166" t="s">
        <v>4404</v>
      </c>
      <c r="F129" s="167">
        <v>1</v>
      </c>
      <c r="G129" s="168" t="s">
        <v>4963</v>
      </c>
      <c r="H129" s="123"/>
      <c r="I129" s="52">
        <f t="shared" si="9"/>
        <v>2</v>
      </c>
      <c r="J129" s="96">
        <f t="shared" si="14"/>
        <v>0</v>
      </c>
      <c r="K129" s="97">
        <f t="shared" si="15"/>
        <v>0</v>
      </c>
    </row>
    <row r="130" spans="1:11" ht="30" customHeight="1" x14ac:dyDescent="0.2">
      <c r="A130" s="549" t="s">
        <v>3795</v>
      </c>
      <c r="B130" s="425" t="s">
        <v>3041</v>
      </c>
      <c r="C130" s="434" t="s">
        <v>172</v>
      </c>
      <c r="D130" s="517"/>
      <c r="E130" s="166" t="s">
        <v>4405</v>
      </c>
      <c r="F130" s="167">
        <v>1</v>
      </c>
      <c r="G130" s="168" t="s">
        <v>4963</v>
      </c>
      <c r="H130" s="123"/>
      <c r="I130" s="52">
        <f t="shared" si="9"/>
        <v>1</v>
      </c>
      <c r="J130" s="96">
        <f t="shared" si="14"/>
        <v>0</v>
      </c>
      <c r="K130" s="97">
        <f t="shared" si="15"/>
        <v>0</v>
      </c>
    </row>
    <row r="131" spans="1:11" ht="30" customHeight="1" x14ac:dyDescent="0.2">
      <c r="A131" s="549" t="s">
        <v>3796</v>
      </c>
      <c r="B131" s="425" t="s">
        <v>3041</v>
      </c>
      <c r="C131" s="434" t="s">
        <v>173</v>
      </c>
      <c r="D131" s="517"/>
      <c r="E131" s="166" t="s">
        <v>4405</v>
      </c>
      <c r="F131" s="167">
        <v>1</v>
      </c>
      <c r="G131" s="168" t="s">
        <v>4963</v>
      </c>
      <c r="H131" s="123"/>
      <c r="I131" s="52">
        <f t="shared" si="9"/>
        <v>1</v>
      </c>
      <c r="J131" s="96">
        <f t="shared" si="14"/>
        <v>0</v>
      </c>
      <c r="K131" s="97">
        <f t="shared" si="15"/>
        <v>0</v>
      </c>
    </row>
    <row r="132" spans="1:11" ht="30" customHeight="1" x14ac:dyDescent="0.2">
      <c r="A132" s="549" t="s">
        <v>3797</v>
      </c>
      <c r="B132" s="425" t="s">
        <v>3041</v>
      </c>
      <c r="C132" s="434" t="s">
        <v>174</v>
      </c>
      <c r="D132" s="517"/>
      <c r="E132" s="166" t="s">
        <v>4405</v>
      </c>
      <c r="F132" s="167">
        <v>1</v>
      </c>
      <c r="G132" s="168" t="s">
        <v>4963</v>
      </c>
      <c r="H132" s="123"/>
      <c r="I132" s="52">
        <f t="shared" si="9"/>
        <v>1</v>
      </c>
      <c r="J132" s="96">
        <f t="shared" si="14"/>
        <v>0</v>
      </c>
      <c r="K132" s="97">
        <f t="shared" si="15"/>
        <v>0</v>
      </c>
    </row>
    <row r="133" spans="1:11" ht="30" customHeight="1" x14ac:dyDescent="0.2">
      <c r="A133" s="549" t="s">
        <v>3798</v>
      </c>
      <c r="B133" s="425" t="s">
        <v>5085</v>
      </c>
      <c r="C133" s="434" t="s">
        <v>175</v>
      </c>
      <c r="D133" s="517"/>
      <c r="E133" s="166" t="s">
        <v>4404</v>
      </c>
      <c r="F133" s="167">
        <v>1</v>
      </c>
      <c r="G133" s="168" t="s">
        <v>4963</v>
      </c>
      <c r="H133" s="123"/>
      <c r="I133" s="52">
        <f t="shared" si="9"/>
        <v>2</v>
      </c>
      <c r="J133" s="96">
        <f t="shared" si="14"/>
        <v>0</v>
      </c>
      <c r="K133" s="97">
        <f t="shared" si="15"/>
        <v>0</v>
      </c>
    </row>
    <row r="134" spans="1:11" ht="30" customHeight="1" x14ac:dyDescent="0.2">
      <c r="A134" s="549" t="s">
        <v>3799</v>
      </c>
      <c r="B134" s="425" t="s">
        <v>5085</v>
      </c>
      <c r="C134" s="434" t="s">
        <v>1473</v>
      </c>
      <c r="D134" s="517"/>
      <c r="E134" s="166" t="s">
        <v>4404</v>
      </c>
      <c r="F134" s="167">
        <v>1</v>
      </c>
      <c r="G134" s="168" t="s">
        <v>4963</v>
      </c>
      <c r="H134" s="123"/>
      <c r="I134" s="52">
        <f t="shared" ref="I134:I169" si="16">IF(NOT(ISBLANK($B134)),VLOOKUP($B134,specdata,2,FALSE),"")</f>
        <v>2</v>
      </c>
      <c r="J134" s="96">
        <f t="shared" si="14"/>
        <v>0</v>
      </c>
      <c r="K134" s="97">
        <f t="shared" si="15"/>
        <v>0</v>
      </c>
    </row>
    <row r="135" spans="1:11" ht="30" customHeight="1" x14ac:dyDescent="0.2">
      <c r="A135" s="549" t="s">
        <v>3800</v>
      </c>
      <c r="B135" s="425" t="s">
        <v>5085</v>
      </c>
      <c r="C135" s="434" t="s">
        <v>176</v>
      </c>
      <c r="D135" s="517"/>
      <c r="E135" s="166" t="s">
        <v>4404</v>
      </c>
      <c r="F135" s="167">
        <v>1</v>
      </c>
      <c r="G135" s="168" t="s">
        <v>4963</v>
      </c>
      <c r="H135" s="123"/>
      <c r="I135" s="52">
        <f t="shared" si="16"/>
        <v>2</v>
      </c>
      <c r="J135" s="96">
        <f t="shared" si="14"/>
        <v>0</v>
      </c>
      <c r="K135" s="97">
        <f t="shared" si="15"/>
        <v>0</v>
      </c>
    </row>
    <row r="136" spans="1:11" ht="30" customHeight="1" x14ac:dyDescent="0.2">
      <c r="A136" s="549" t="s">
        <v>3801</v>
      </c>
      <c r="B136" s="425" t="s">
        <v>5085</v>
      </c>
      <c r="C136" s="434" t="s">
        <v>177</v>
      </c>
      <c r="D136" s="517"/>
      <c r="E136" s="166" t="s">
        <v>4404</v>
      </c>
      <c r="F136" s="167">
        <v>1</v>
      </c>
      <c r="G136" s="168" t="s">
        <v>4963</v>
      </c>
      <c r="H136" s="123"/>
      <c r="I136" s="52">
        <f t="shared" si="16"/>
        <v>2</v>
      </c>
      <c r="J136" s="96">
        <f t="shared" si="14"/>
        <v>0</v>
      </c>
      <c r="K136" s="97">
        <f t="shared" si="15"/>
        <v>0</v>
      </c>
    </row>
    <row r="137" spans="1:11" ht="30" customHeight="1" x14ac:dyDescent="0.2">
      <c r="A137" s="549" t="s">
        <v>3802</v>
      </c>
      <c r="B137" s="425" t="s">
        <v>5085</v>
      </c>
      <c r="C137" s="434" t="s">
        <v>178</v>
      </c>
      <c r="D137" s="517"/>
      <c r="E137" s="166" t="s">
        <v>4404</v>
      </c>
      <c r="F137" s="167">
        <v>1</v>
      </c>
      <c r="G137" s="168" t="s">
        <v>4963</v>
      </c>
      <c r="H137" s="123"/>
      <c r="I137" s="52">
        <f t="shared" si="16"/>
        <v>2</v>
      </c>
      <c r="J137" s="96">
        <f t="shared" si="14"/>
        <v>0</v>
      </c>
      <c r="K137" s="97">
        <f t="shared" si="15"/>
        <v>0</v>
      </c>
    </row>
    <row r="138" spans="1:11" ht="30" customHeight="1" x14ac:dyDescent="0.2">
      <c r="A138" s="549" t="s">
        <v>3803</v>
      </c>
      <c r="B138" s="425" t="s">
        <v>5085</v>
      </c>
      <c r="C138" s="434" t="s">
        <v>179</v>
      </c>
      <c r="D138" s="517"/>
      <c r="E138" s="166" t="s">
        <v>4404</v>
      </c>
      <c r="F138" s="167">
        <v>1</v>
      </c>
      <c r="G138" s="168" t="s">
        <v>4963</v>
      </c>
      <c r="H138" s="123"/>
      <c r="I138" s="52">
        <f t="shared" si="16"/>
        <v>2</v>
      </c>
      <c r="J138" s="96">
        <f t="shared" si="14"/>
        <v>0</v>
      </c>
      <c r="K138" s="97">
        <f t="shared" si="15"/>
        <v>0</v>
      </c>
    </row>
    <row r="139" spans="1:11" ht="30" customHeight="1" x14ac:dyDescent="0.2">
      <c r="A139" s="549" t="s">
        <v>3804</v>
      </c>
      <c r="B139" s="425" t="s">
        <v>5085</v>
      </c>
      <c r="C139" s="434" t="s">
        <v>180</v>
      </c>
      <c r="D139" s="517"/>
      <c r="E139" s="166" t="s">
        <v>4405</v>
      </c>
      <c r="F139" s="167">
        <v>1</v>
      </c>
      <c r="G139" s="168" t="s">
        <v>4963</v>
      </c>
      <c r="H139" s="123"/>
      <c r="I139" s="52">
        <f t="shared" si="16"/>
        <v>2</v>
      </c>
      <c r="J139" s="96">
        <f t="shared" si="14"/>
        <v>0</v>
      </c>
      <c r="K139" s="97">
        <f t="shared" si="15"/>
        <v>0</v>
      </c>
    </row>
    <row r="140" spans="1:11" ht="30" customHeight="1" x14ac:dyDescent="0.2">
      <c r="A140" s="549" t="s">
        <v>3805</v>
      </c>
      <c r="B140" s="425" t="s">
        <v>3041</v>
      </c>
      <c r="C140" s="434" t="s">
        <v>181</v>
      </c>
      <c r="D140" s="517"/>
      <c r="E140" s="166" t="s">
        <v>4405</v>
      </c>
      <c r="F140" s="167">
        <v>1</v>
      </c>
      <c r="G140" s="168" t="s">
        <v>4963</v>
      </c>
      <c r="H140" s="123"/>
      <c r="I140" s="52">
        <f t="shared" si="16"/>
        <v>1</v>
      </c>
      <c r="J140" s="96">
        <f t="shared" si="14"/>
        <v>0</v>
      </c>
      <c r="K140" s="97">
        <f t="shared" si="15"/>
        <v>0</v>
      </c>
    </row>
    <row r="141" spans="1:11" ht="30" customHeight="1" x14ac:dyDescent="0.2">
      <c r="A141" s="549" t="s">
        <v>3806</v>
      </c>
      <c r="B141" s="425" t="s">
        <v>3041</v>
      </c>
      <c r="C141" s="434" t="s">
        <v>182</v>
      </c>
      <c r="D141" s="517"/>
      <c r="E141" s="166" t="s">
        <v>4404</v>
      </c>
      <c r="F141" s="167">
        <v>1</v>
      </c>
      <c r="G141" s="168" t="s">
        <v>4963</v>
      </c>
      <c r="H141" s="123"/>
      <c r="I141" s="52">
        <f t="shared" si="16"/>
        <v>1</v>
      </c>
      <c r="J141" s="96">
        <f t="shared" si="14"/>
        <v>0</v>
      </c>
      <c r="K141" s="97">
        <f t="shared" si="15"/>
        <v>0</v>
      </c>
    </row>
    <row r="142" spans="1:11" ht="30" customHeight="1" x14ac:dyDescent="0.2">
      <c r="A142" s="549" t="s">
        <v>3807</v>
      </c>
      <c r="B142" s="425" t="s">
        <v>5085</v>
      </c>
      <c r="C142" s="434" t="s">
        <v>184</v>
      </c>
      <c r="D142" s="517"/>
      <c r="E142" s="166" t="s">
        <v>4405</v>
      </c>
      <c r="F142" s="167">
        <v>1</v>
      </c>
      <c r="G142" s="168" t="s">
        <v>4963</v>
      </c>
      <c r="H142" s="123"/>
      <c r="I142" s="52">
        <f t="shared" si="16"/>
        <v>2</v>
      </c>
      <c r="J142" s="96">
        <f t="shared" si="14"/>
        <v>0</v>
      </c>
      <c r="K142" s="97">
        <f t="shared" si="15"/>
        <v>0</v>
      </c>
    </row>
    <row r="143" spans="1:11" ht="30" customHeight="1" x14ac:dyDescent="0.2">
      <c r="A143" s="549" t="s">
        <v>4006</v>
      </c>
      <c r="B143" s="425" t="s">
        <v>3041</v>
      </c>
      <c r="C143" s="434" t="s">
        <v>185</v>
      </c>
      <c r="D143" s="517"/>
      <c r="E143" s="166" t="s">
        <v>4405</v>
      </c>
      <c r="F143" s="167">
        <v>1</v>
      </c>
      <c r="G143" s="168" t="s">
        <v>4963</v>
      </c>
      <c r="H143" s="123"/>
      <c r="I143" s="52">
        <f t="shared" si="16"/>
        <v>1</v>
      </c>
      <c r="J143" s="96">
        <f t="shared" si="14"/>
        <v>0</v>
      </c>
      <c r="K143" s="97">
        <f t="shared" si="15"/>
        <v>0</v>
      </c>
    </row>
    <row r="144" spans="1:11" ht="30" customHeight="1" x14ac:dyDescent="0.2">
      <c r="A144" s="549" t="s">
        <v>3808</v>
      </c>
      <c r="B144" s="425" t="s">
        <v>3041</v>
      </c>
      <c r="C144" s="434" t="s">
        <v>3113</v>
      </c>
      <c r="D144" s="517"/>
      <c r="E144" s="166" t="s">
        <v>4405</v>
      </c>
      <c r="F144" s="167">
        <v>1</v>
      </c>
      <c r="G144" s="168" t="s">
        <v>4963</v>
      </c>
      <c r="H144" s="123"/>
      <c r="I144" s="52">
        <f t="shared" si="16"/>
        <v>1</v>
      </c>
      <c r="J144" s="96">
        <f t="shared" si="14"/>
        <v>0</v>
      </c>
      <c r="K144" s="97">
        <f t="shared" si="15"/>
        <v>0</v>
      </c>
    </row>
    <row r="145" spans="1:11" ht="30" customHeight="1" x14ac:dyDescent="0.2">
      <c r="A145" s="549" t="s">
        <v>3809</v>
      </c>
      <c r="B145" s="425" t="s">
        <v>5085</v>
      </c>
      <c r="C145" s="434" t="s">
        <v>1408</v>
      </c>
      <c r="D145" s="517"/>
      <c r="E145" s="166" t="s">
        <v>4404</v>
      </c>
      <c r="F145" s="167">
        <v>1</v>
      </c>
      <c r="G145" s="168" t="s">
        <v>4963</v>
      </c>
      <c r="H145" s="123"/>
      <c r="I145" s="52">
        <f t="shared" si="16"/>
        <v>2</v>
      </c>
      <c r="J145" s="96">
        <f t="shared" si="14"/>
        <v>0</v>
      </c>
      <c r="K145" s="97">
        <f t="shared" si="15"/>
        <v>0</v>
      </c>
    </row>
    <row r="146" spans="1:11" ht="30" customHeight="1" x14ac:dyDescent="0.2">
      <c r="A146" s="549" t="s">
        <v>3980</v>
      </c>
      <c r="B146" s="425" t="s">
        <v>5085</v>
      </c>
      <c r="C146" s="531" t="s">
        <v>1471</v>
      </c>
      <c r="D146" s="517"/>
      <c r="E146" s="166" t="s">
        <v>4405</v>
      </c>
      <c r="F146" s="167">
        <v>1</v>
      </c>
      <c r="G146" s="168" t="s">
        <v>4963</v>
      </c>
      <c r="H146" s="123"/>
      <c r="I146" s="52">
        <f t="shared" si="16"/>
        <v>2</v>
      </c>
      <c r="J146" s="96">
        <f t="shared" si="14"/>
        <v>0</v>
      </c>
      <c r="K146" s="97">
        <f t="shared" si="15"/>
        <v>0</v>
      </c>
    </row>
    <row r="147" spans="1:11" ht="30" customHeight="1" x14ac:dyDescent="0.2">
      <c r="A147" s="549" t="s">
        <v>3981</v>
      </c>
      <c r="B147" s="425" t="s">
        <v>5085</v>
      </c>
      <c r="C147" s="434" t="s">
        <v>186</v>
      </c>
      <c r="D147" s="517"/>
      <c r="E147" s="166" t="s">
        <v>4404</v>
      </c>
      <c r="F147" s="167">
        <v>1</v>
      </c>
      <c r="G147" s="168" t="s">
        <v>4963</v>
      </c>
      <c r="H147" s="123"/>
      <c r="I147" s="52">
        <f t="shared" si="16"/>
        <v>2</v>
      </c>
      <c r="J147" s="96">
        <f t="shared" si="14"/>
        <v>0</v>
      </c>
      <c r="K147" s="97">
        <f t="shared" si="15"/>
        <v>0</v>
      </c>
    </row>
    <row r="148" spans="1:11" ht="30" customHeight="1" x14ac:dyDescent="0.2">
      <c r="A148" s="549" t="s">
        <v>3982</v>
      </c>
      <c r="B148" s="425" t="s">
        <v>3041</v>
      </c>
      <c r="C148" s="434" t="s">
        <v>4184</v>
      </c>
      <c r="D148" s="517"/>
      <c r="E148" s="166" t="s">
        <v>4405</v>
      </c>
      <c r="F148" s="167">
        <v>1</v>
      </c>
      <c r="G148" s="168" t="s">
        <v>4963</v>
      </c>
      <c r="H148" s="123"/>
      <c r="I148" s="52">
        <f t="shared" si="16"/>
        <v>1</v>
      </c>
      <c r="J148" s="96">
        <f t="shared" si="14"/>
        <v>0</v>
      </c>
      <c r="K148" s="97">
        <f t="shared" si="15"/>
        <v>0</v>
      </c>
    </row>
    <row r="149" spans="1:11" ht="30" customHeight="1" x14ac:dyDescent="0.2">
      <c r="A149" s="549" t="s">
        <v>3984</v>
      </c>
      <c r="B149" s="425" t="s">
        <v>3041</v>
      </c>
      <c r="C149" s="434" t="s">
        <v>4185</v>
      </c>
      <c r="D149" s="517"/>
      <c r="E149" s="166" t="s">
        <v>4405</v>
      </c>
      <c r="F149" s="167">
        <v>1</v>
      </c>
      <c r="G149" s="168" t="s">
        <v>4963</v>
      </c>
      <c r="H149" s="123"/>
      <c r="I149" s="52">
        <f t="shared" si="16"/>
        <v>1</v>
      </c>
      <c r="J149" s="96">
        <f t="shared" si="14"/>
        <v>0</v>
      </c>
      <c r="K149" s="97">
        <f t="shared" si="15"/>
        <v>0</v>
      </c>
    </row>
    <row r="150" spans="1:11" ht="30" customHeight="1" x14ac:dyDescent="0.2">
      <c r="A150" s="549" t="s">
        <v>3985</v>
      </c>
      <c r="B150" s="425" t="s">
        <v>3041</v>
      </c>
      <c r="C150" s="434" t="s">
        <v>4187</v>
      </c>
      <c r="D150" s="517"/>
      <c r="E150" s="166" t="s">
        <v>4404</v>
      </c>
      <c r="F150" s="167">
        <v>1</v>
      </c>
      <c r="G150" s="168" t="s">
        <v>4963</v>
      </c>
      <c r="H150" s="123"/>
      <c r="I150" s="52">
        <f t="shared" si="16"/>
        <v>1</v>
      </c>
      <c r="J150" s="96">
        <f t="shared" si="14"/>
        <v>0</v>
      </c>
      <c r="K150" s="97">
        <f t="shared" si="15"/>
        <v>0</v>
      </c>
    </row>
    <row r="151" spans="1:11" ht="30" customHeight="1" x14ac:dyDescent="0.2">
      <c r="A151" s="549" t="s">
        <v>3986</v>
      </c>
      <c r="B151" s="425" t="s">
        <v>3041</v>
      </c>
      <c r="C151" s="434" t="s">
        <v>4186</v>
      </c>
      <c r="D151" s="517"/>
      <c r="E151" s="166" t="s">
        <v>4404</v>
      </c>
      <c r="F151" s="167">
        <v>1</v>
      </c>
      <c r="G151" s="168" t="s">
        <v>4963</v>
      </c>
      <c r="H151" s="123"/>
      <c r="I151" s="52">
        <f t="shared" si="16"/>
        <v>1</v>
      </c>
      <c r="J151" s="96">
        <f t="shared" si="14"/>
        <v>0</v>
      </c>
      <c r="K151" s="97">
        <f t="shared" si="15"/>
        <v>0</v>
      </c>
    </row>
    <row r="152" spans="1:11" ht="30" customHeight="1" x14ac:dyDescent="0.2">
      <c r="A152" s="549" t="s">
        <v>3987</v>
      </c>
      <c r="B152" s="425" t="s">
        <v>3041</v>
      </c>
      <c r="C152" s="434" t="s">
        <v>4228</v>
      </c>
      <c r="D152" s="517"/>
      <c r="E152" s="166" t="s">
        <v>4405</v>
      </c>
      <c r="F152" s="167">
        <v>1</v>
      </c>
      <c r="G152" s="168" t="s">
        <v>4963</v>
      </c>
      <c r="H152" s="123"/>
      <c r="I152" s="52">
        <f t="shared" si="16"/>
        <v>1</v>
      </c>
      <c r="J152" s="96">
        <f t="shared" si="14"/>
        <v>0</v>
      </c>
      <c r="K152" s="97">
        <f t="shared" si="15"/>
        <v>0</v>
      </c>
    </row>
    <row r="153" spans="1:11" ht="30" customHeight="1" x14ac:dyDescent="0.2">
      <c r="A153" s="549" t="s">
        <v>3988</v>
      </c>
      <c r="B153" s="425" t="s">
        <v>3041</v>
      </c>
      <c r="C153" s="434" t="s">
        <v>4229</v>
      </c>
      <c r="D153" s="517"/>
      <c r="E153" s="166" t="s">
        <v>4405</v>
      </c>
      <c r="F153" s="167">
        <v>1</v>
      </c>
      <c r="G153" s="168" t="s">
        <v>4963</v>
      </c>
      <c r="H153" s="123"/>
      <c r="I153" s="52">
        <f t="shared" si="16"/>
        <v>1</v>
      </c>
      <c r="J153" s="96">
        <f t="shared" si="14"/>
        <v>0</v>
      </c>
      <c r="K153" s="97">
        <f t="shared" si="15"/>
        <v>0</v>
      </c>
    </row>
    <row r="154" spans="1:11" ht="30" customHeight="1" x14ac:dyDescent="0.2">
      <c r="A154" s="549" t="s">
        <v>3989</v>
      </c>
      <c r="B154" s="425" t="s">
        <v>3041</v>
      </c>
      <c r="C154" s="451" t="s">
        <v>5049</v>
      </c>
      <c r="D154" s="517"/>
      <c r="E154" s="166" t="s">
        <v>4404</v>
      </c>
      <c r="F154" s="167">
        <v>1</v>
      </c>
      <c r="G154" s="168" t="s">
        <v>4963</v>
      </c>
      <c r="H154" s="123"/>
      <c r="I154" s="52">
        <f t="shared" si="16"/>
        <v>1</v>
      </c>
      <c r="J154" s="96">
        <f t="shared" si="14"/>
        <v>0</v>
      </c>
      <c r="K154" s="97">
        <f t="shared" si="15"/>
        <v>0</v>
      </c>
    </row>
    <row r="155" spans="1:11" ht="30" customHeight="1" x14ac:dyDescent="0.2">
      <c r="A155" s="549" t="s">
        <v>3990</v>
      </c>
      <c r="B155" s="425" t="s">
        <v>5085</v>
      </c>
      <c r="C155" s="451" t="s">
        <v>1796</v>
      </c>
      <c r="D155" s="517"/>
      <c r="E155" s="166" t="s">
        <v>4404</v>
      </c>
      <c r="F155" s="167">
        <v>1</v>
      </c>
      <c r="G155" s="168" t="s">
        <v>4963</v>
      </c>
      <c r="H155" s="123"/>
      <c r="I155" s="52">
        <f t="shared" si="16"/>
        <v>2</v>
      </c>
      <c r="J155" s="96">
        <f t="shared" si="14"/>
        <v>0</v>
      </c>
      <c r="K155" s="97">
        <f t="shared" si="15"/>
        <v>0</v>
      </c>
    </row>
    <row r="156" spans="1:11" ht="30" customHeight="1" x14ac:dyDescent="0.2">
      <c r="A156" s="549" t="s">
        <v>3991</v>
      </c>
      <c r="B156" s="425" t="s">
        <v>5085</v>
      </c>
      <c r="C156" s="454" t="s">
        <v>1797</v>
      </c>
      <c r="D156" s="541"/>
      <c r="E156" s="166" t="s">
        <v>4404</v>
      </c>
      <c r="F156" s="167">
        <v>1</v>
      </c>
      <c r="G156" s="168" t="s">
        <v>4963</v>
      </c>
      <c r="H156" s="123"/>
      <c r="I156" s="52">
        <f t="shared" si="16"/>
        <v>2</v>
      </c>
      <c r="J156" s="96">
        <f t="shared" si="14"/>
        <v>0</v>
      </c>
      <c r="K156" s="97">
        <f t="shared" si="15"/>
        <v>0</v>
      </c>
    </row>
    <row r="157" spans="1:11" ht="15" customHeight="1" x14ac:dyDescent="0.2">
      <c r="A157" s="452" t="s">
        <v>3535</v>
      </c>
      <c r="B157" s="428"/>
      <c r="C157" s="429"/>
      <c r="D157" s="506"/>
      <c r="E157" s="175"/>
      <c r="F157" s="194"/>
      <c r="G157" s="331"/>
      <c r="H157" s="123"/>
      <c r="I157" s="52"/>
      <c r="J157" s="96"/>
      <c r="K157" s="97"/>
    </row>
    <row r="158" spans="1:11" ht="30" customHeight="1" x14ac:dyDescent="0.2">
      <c r="A158" s="550" t="s">
        <v>3992</v>
      </c>
      <c r="B158" s="426" t="s">
        <v>5085</v>
      </c>
      <c r="C158" s="551" t="s">
        <v>3533</v>
      </c>
      <c r="D158" s="536"/>
      <c r="E158" s="166" t="s">
        <v>4405</v>
      </c>
      <c r="F158" s="167">
        <v>1</v>
      </c>
      <c r="G158" s="168" t="s">
        <v>4963</v>
      </c>
      <c r="H158" s="123"/>
      <c r="I158" s="52">
        <f t="shared" si="16"/>
        <v>2</v>
      </c>
      <c r="J158" s="96">
        <f t="shared" ref="J158:J167" si="17">VLOOKUP(G158,AvailabilityData,2,FALSE)</f>
        <v>0</v>
      </c>
      <c r="K158" s="97">
        <f t="shared" ref="K158:K167" si="18">I158*J158</f>
        <v>0</v>
      </c>
    </row>
    <row r="159" spans="1:11" ht="30" customHeight="1" x14ac:dyDescent="0.2">
      <c r="A159" s="550" t="s">
        <v>4007</v>
      </c>
      <c r="B159" s="425" t="s">
        <v>3041</v>
      </c>
      <c r="C159" s="451" t="s">
        <v>2848</v>
      </c>
      <c r="D159" s="517"/>
      <c r="E159" s="166" t="s">
        <v>4405</v>
      </c>
      <c r="F159" s="167">
        <v>1</v>
      </c>
      <c r="G159" s="168" t="s">
        <v>4963</v>
      </c>
      <c r="H159" s="123"/>
      <c r="I159" s="52">
        <f t="shared" si="16"/>
        <v>1</v>
      </c>
      <c r="J159" s="96">
        <f t="shared" si="17"/>
        <v>0</v>
      </c>
      <c r="K159" s="97">
        <f t="shared" si="18"/>
        <v>0</v>
      </c>
    </row>
    <row r="160" spans="1:11" ht="30" customHeight="1" x14ac:dyDescent="0.2">
      <c r="A160" s="550" t="s">
        <v>4008</v>
      </c>
      <c r="B160" s="425" t="s">
        <v>3041</v>
      </c>
      <c r="C160" s="551" t="s">
        <v>3536</v>
      </c>
      <c r="D160" s="536"/>
      <c r="E160" s="166" t="s">
        <v>4405</v>
      </c>
      <c r="F160" s="167">
        <v>1</v>
      </c>
      <c r="G160" s="168" t="s">
        <v>4963</v>
      </c>
      <c r="H160" s="123"/>
      <c r="I160" s="52">
        <f t="shared" si="16"/>
        <v>1</v>
      </c>
      <c r="J160" s="96">
        <f t="shared" si="17"/>
        <v>0</v>
      </c>
      <c r="K160" s="97">
        <f t="shared" si="18"/>
        <v>0</v>
      </c>
    </row>
    <row r="161" spans="1:11" ht="30" customHeight="1" x14ac:dyDescent="0.2">
      <c r="A161" s="550" t="s">
        <v>4009</v>
      </c>
      <c r="B161" s="552" t="s">
        <v>3041</v>
      </c>
      <c r="C161" s="451" t="s">
        <v>3979</v>
      </c>
      <c r="D161" s="536"/>
      <c r="E161" s="166" t="s">
        <v>4405</v>
      </c>
      <c r="F161" s="167">
        <v>1</v>
      </c>
      <c r="G161" s="168" t="s">
        <v>4963</v>
      </c>
      <c r="H161" s="123"/>
      <c r="I161" s="52">
        <f t="shared" si="16"/>
        <v>1</v>
      </c>
      <c r="J161" s="96">
        <f t="shared" si="17"/>
        <v>0</v>
      </c>
      <c r="K161" s="97">
        <f t="shared" si="18"/>
        <v>0</v>
      </c>
    </row>
    <row r="162" spans="1:11" ht="30" customHeight="1" x14ac:dyDescent="0.2">
      <c r="A162" s="550" t="s">
        <v>4460</v>
      </c>
      <c r="B162" s="426" t="s">
        <v>3041</v>
      </c>
      <c r="C162" s="551" t="s">
        <v>1798</v>
      </c>
      <c r="D162" s="536"/>
      <c r="E162" s="166" t="s">
        <v>4405</v>
      </c>
      <c r="F162" s="167">
        <v>1</v>
      </c>
      <c r="G162" s="168" t="s">
        <v>4963</v>
      </c>
      <c r="H162" s="123"/>
      <c r="I162" s="52">
        <f t="shared" si="16"/>
        <v>1</v>
      </c>
      <c r="J162" s="96">
        <f t="shared" si="17"/>
        <v>0</v>
      </c>
      <c r="K162" s="97">
        <f t="shared" si="18"/>
        <v>0</v>
      </c>
    </row>
    <row r="163" spans="1:11" ht="30" customHeight="1" x14ac:dyDescent="0.2">
      <c r="A163" s="550" t="s">
        <v>4461</v>
      </c>
      <c r="B163" s="425" t="s">
        <v>3041</v>
      </c>
      <c r="C163" s="451" t="s">
        <v>1809</v>
      </c>
      <c r="D163" s="517"/>
      <c r="E163" s="166" t="s">
        <v>4405</v>
      </c>
      <c r="F163" s="167">
        <v>1</v>
      </c>
      <c r="G163" s="168" t="s">
        <v>4963</v>
      </c>
      <c r="H163" s="123"/>
      <c r="I163" s="52">
        <f t="shared" si="16"/>
        <v>1</v>
      </c>
      <c r="J163" s="96">
        <f t="shared" si="17"/>
        <v>0</v>
      </c>
      <c r="K163" s="97">
        <f t="shared" si="18"/>
        <v>0</v>
      </c>
    </row>
    <row r="164" spans="1:11" ht="45" customHeight="1" x14ac:dyDescent="0.2">
      <c r="A164" s="550" t="s">
        <v>4462</v>
      </c>
      <c r="B164" s="425" t="s">
        <v>3041</v>
      </c>
      <c r="C164" s="451" t="s">
        <v>4886</v>
      </c>
      <c r="D164" s="517"/>
      <c r="E164" s="166" t="s">
        <v>4405</v>
      </c>
      <c r="F164" s="167">
        <v>1</v>
      </c>
      <c r="G164" s="168" t="s">
        <v>4963</v>
      </c>
      <c r="H164" s="123"/>
      <c r="I164" s="52">
        <f t="shared" si="16"/>
        <v>1</v>
      </c>
      <c r="J164" s="96">
        <f t="shared" si="17"/>
        <v>0</v>
      </c>
      <c r="K164" s="97">
        <f t="shared" si="18"/>
        <v>0</v>
      </c>
    </row>
    <row r="165" spans="1:11" ht="30" customHeight="1" x14ac:dyDescent="0.2">
      <c r="A165" s="550" t="s">
        <v>4463</v>
      </c>
      <c r="B165" s="425" t="s">
        <v>5085</v>
      </c>
      <c r="C165" s="451" t="s">
        <v>3534</v>
      </c>
      <c r="D165" s="517"/>
      <c r="E165" s="166" t="s">
        <v>4405</v>
      </c>
      <c r="F165" s="167">
        <v>1</v>
      </c>
      <c r="G165" s="168" t="s">
        <v>4963</v>
      </c>
      <c r="H165" s="123"/>
      <c r="I165" s="52">
        <f t="shared" si="16"/>
        <v>2</v>
      </c>
      <c r="J165" s="96">
        <f t="shared" si="17"/>
        <v>0</v>
      </c>
      <c r="K165" s="97">
        <f t="shared" si="18"/>
        <v>0</v>
      </c>
    </row>
    <row r="166" spans="1:11" ht="30" customHeight="1" x14ac:dyDescent="0.2">
      <c r="A166" s="550" t="s">
        <v>4464</v>
      </c>
      <c r="B166" s="425" t="s">
        <v>5085</v>
      </c>
      <c r="C166" s="451" t="s">
        <v>1806</v>
      </c>
      <c r="D166" s="517"/>
      <c r="E166" s="166" t="s">
        <v>4405</v>
      </c>
      <c r="F166" s="167">
        <v>1</v>
      </c>
      <c r="G166" s="168" t="s">
        <v>4963</v>
      </c>
      <c r="H166" s="123"/>
      <c r="I166" s="52">
        <f t="shared" si="16"/>
        <v>2</v>
      </c>
      <c r="J166" s="96">
        <f t="shared" si="17"/>
        <v>0</v>
      </c>
      <c r="K166" s="97">
        <f t="shared" si="18"/>
        <v>0</v>
      </c>
    </row>
    <row r="167" spans="1:11" ht="30" customHeight="1" x14ac:dyDescent="0.2">
      <c r="A167" s="550" t="s">
        <v>4465</v>
      </c>
      <c r="B167" s="425" t="s">
        <v>3041</v>
      </c>
      <c r="C167" s="451" t="s">
        <v>3983</v>
      </c>
      <c r="D167" s="517"/>
      <c r="E167" s="166" t="s">
        <v>4405</v>
      </c>
      <c r="F167" s="167">
        <v>1</v>
      </c>
      <c r="G167" s="168" t="s">
        <v>4963</v>
      </c>
      <c r="H167" s="122"/>
      <c r="I167" s="52">
        <f t="shared" si="16"/>
        <v>1</v>
      </c>
      <c r="J167" s="96">
        <f t="shared" si="17"/>
        <v>0</v>
      </c>
      <c r="K167" s="97">
        <f t="shared" si="18"/>
        <v>0</v>
      </c>
    </row>
    <row r="168" spans="1:11" s="122" customFormat="1" x14ac:dyDescent="0.25">
      <c r="A168" s="452" t="s">
        <v>2413</v>
      </c>
      <c r="B168" s="455"/>
      <c r="C168" s="429"/>
      <c r="D168" s="506"/>
      <c r="E168" s="175"/>
      <c r="F168" s="506"/>
      <c r="G168" s="507"/>
      <c r="H168" s="126"/>
      <c r="I168" s="52"/>
      <c r="J168" s="96"/>
      <c r="K168" s="97"/>
    </row>
    <row r="169" spans="1:11" s="122" customFormat="1" ht="30" customHeight="1" x14ac:dyDescent="0.25">
      <c r="A169" s="516" t="s">
        <v>4466</v>
      </c>
      <c r="B169" s="425" t="s">
        <v>3041</v>
      </c>
      <c r="C169" s="538" t="s">
        <v>1804</v>
      </c>
      <c r="D169" s="530"/>
      <c r="E169" s="166" t="s">
        <v>4405</v>
      </c>
      <c r="F169" s="167">
        <v>1</v>
      </c>
      <c r="G169" s="168" t="s">
        <v>4963</v>
      </c>
      <c r="H169" s="125"/>
      <c r="I169" s="52">
        <f t="shared" si="16"/>
        <v>1</v>
      </c>
      <c r="J169" s="96">
        <f>VLOOKUP(G169,AvailabilityData,2,FALSE)</f>
        <v>0</v>
      </c>
      <c r="K169" s="97">
        <f>I169*J169</f>
        <v>0</v>
      </c>
    </row>
    <row r="170" spans="1:11" x14ac:dyDescent="0.25">
      <c r="A170" s="553"/>
      <c r="B170" s="554"/>
      <c r="F170" s="555"/>
      <c r="G170" s="555"/>
    </row>
  </sheetData>
  <sheetProtection algorithmName="SHA-512" hashValue="3L/hlECbutd0YaSK1yRZ/PZryFvs/EcAk/bDVRNBvRX6gU2Hvj1HrkzoIMmdzNHWcMOsNO4COU4RGB2OpZrRJg==" saltValue="gi+ajSaDmNElqabfbZahFQ==" spinCount="100000" sheet="1" objects="1" scenarios="1" formatRows="0"/>
  <mergeCells count="2">
    <mergeCell ref="B2:G2"/>
    <mergeCell ref="A1:A2"/>
  </mergeCells>
  <conditionalFormatting sqref="B4:B65592">
    <cfRule type="cellIs" dxfId="24" priority="42" operator="equal">
      <formula>"Not Needed"</formula>
    </cfRule>
  </conditionalFormatting>
  <conditionalFormatting sqref="B43">
    <cfRule type="cellIs" dxfId="23" priority="41" stopIfTrue="1" operator="equal">
      <formula>"Mandatory"</formula>
    </cfRule>
  </conditionalFormatting>
  <conditionalFormatting sqref="B3:B1048576">
    <cfRule type="cellIs" dxfId="22" priority="40" operator="equal">
      <formula>"Extremely Advantageous"</formula>
    </cfRule>
  </conditionalFormatting>
  <conditionalFormatting sqref="G6">
    <cfRule type="cellIs" dxfId="21" priority="22" stopIfTrue="1" operator="equal">
      <formula>"Exception"</formula>
    </cfRule>
    <cfRule type="cellIs" dxfId="20" priority="23" stopIfTrue="1" operator="equal">
      <formula>"Select from Drop Down List"</formula>
    </cfRule>
  </conditionalFormatting>
  <conditionalFormatting sqref="G8:G31">
    <cfRule type="cellIs" dxfId="19" priority="20" stopIfTrue="1" operator="equal">
      <formula>"Exception"</formula>
    </cfRule>
    <cfRule type="cellIs" dxfId="18" priority="21" stopIfTrue="1" operator="equal">
      <formula>"Select from Drop Down List"</formula>
    </cfRule>
  </conditionalFormatting>
  <conditionalFormatting sqref="G33:G42">
    <cfRule type="cellIs" dxfId="17" priority="18" stopIfTrue="1" operator="equal">
      <formula>"Exception"</formula>
    </cfRule>
    <cfRule type="cellIs" dxfId="16" priority="19" stopIfTrue="1" operator="equal">
      <formula>"Select from Drop Down List"</formula>
    </cfRule>
  </conditionalFormatting>
  <conditionalFormatting sqref="G169">
    <cfRule type="cellIs" dxfId="15" priority="2" stopIfTrue="1" operator="equal">
      <formula>"Exception"</formula>
    </cfRule>
    <cfRule type="cellIs" dxfId="14" priority="3" stopIfTrue="1" operator="equal">
      <formula>"Select from Drop Down List"</formula>
    </cfRule>
  </conditionalFormatting>
  <conditionalFormatting sqref="G44:G59">
    <cfRule type="cellIs" dxfId="13" priority="16" stopIfTrue="1" operator="equal">
      <formula>"Exception"</formula>
    </cfRule>
    <cfRule type="cellIs" dxfId="12" priority="17" stopIfTrue="1" operator="equal">
      <formula>"Select from Drop Down List"</formula>
    </cfRule>
  </conditionalFormatting>
  <conditionalFormatting sqref="G61:G69">
    <cfRule type="cellIs" dxfId="11" priority="14" stopIfTrue="1" operator="equal">
      <formula>"Exception"</formula>
    </cfRule>
    <cfRule type="cellIs" dxfId="10" priority="15" stopIfTrue="1" operator="equal">
      <formula>"Select from Drop Down List"</formula>
    </cfRule>
  </conditionalFormatting>
  <conditionalFormatting sqref="G71">
    <cfRule type="cellIs" dxfId="9" priority="12" stopIfTrue="1" operator="equal">
      <formula>"Exception"</formula>
    </cfRule>
    <cfRule type="cellIs" dxfId="8" priority="13" stopIfTrue="1" operator="equal">
      <formula>"Select from Drop Down List"</formula>
    </cfRule>
  </conditionalFormatting>
  <conditionalFormatting sqref="G73:G105">
    <cfRule type="cellIs" dxfId="7" priority="10" stopIfTrue="1" operator="equal">
      <formula>"Exception"</formula>
    </cfRule>
    <cfRule type="cellIs" dxfId="6" priority="11" stopIfTrue="1" operator="equal">
      <formula>"Select from Drop Down List"</formula>
    </cfRule>
  </conditionalFormatting>
  <conditionalFormatting sqref="G107:G125">
    <cfRule type="cellIs" dxfId="5" priority="8" stopIfTrue="1" operator="equal">
      <formula>"Exception"</formula>
    </cfRule>
    <cfRule type="cellIs" dxfId="4" priority="9" stopIfTrue="1" operator="equal">
      <formula>"Select from Drop Down List"</formula>
    </cfRule>
  </conditionalFormatting>
  <conditionalFormatting sqref="G127:G156">
    <cfRule type="cellIs" dxfId="3" priority="6" stopIfTrue="1" operator="equal">
      <formula>"Exception"</formula>
    </cfRule>
    <cfRule type="cellIs" dxfId="2" priority="7" stopIfTrue="1" operator="equal">
      <formula>"Select from Drop Down List"</formula>
    </cfRule>
  </conditionalFormatting>
  <conditionalFormatting sqref="G158:G167">
    <cfRule type="cellIs" dxfId="1" priority="4" stopIfTrue="1" operator="equal">
      <formula>"Exception"</formula>
    </cfRule>
    <cfRule type="cellIs" dxfId="0" priority="5" stopIfTrue="1" operator="equal">
      <formula>"Select from Drop Down List"</formula>
    </cfRule>
  </conditionalFormatting>
  <dataValidations count="4">
    <dataValidation type="list" allowBlank="1" showInputMessage="1" showErrorMessage="1" errorTitle="Invalid specification type" error="Please enter a Specification type from the drop-down list." sqref="B6 B71:B125 B169 B8:B42 B44:B69 B127:B167">
      <formula1>SpecType</formula1>
    </dataValidation>
    <dataValidation allowBlank="1" showInputMessage="1" showErrorMessage="1" errorTitle="Invalid specification type" error="Please enter a Specification type from the drop-down list." sqref="B126 B43 B70 B4 B168 B7"/>
    <dataValidation type="list" allowBlank="1" showInputMessage="1" showErrorMessage="1" sqref="E6:E169">
      <formula1>Existing</formula1>
    </dataValidation>
    <dataValidation type="list" allowBlank="1" showInputMessage="1" showErrorMessage="1" sqref="G6 G8:G31 G33:G42 G44:G59 G61:G69 G71 G73:G105 G107:G125 G127:G156 G158:G167 G169">
      <formula1>Availability</formula1>
    </dataValidation>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CAD FUNCTIONAL AND TECHNICAL REQUIREMENTS&amp;C&amp;"Arial,Regular"&amp;10CAD Geographical Information Systems&amp;R&amp;"Arial,Regular"&amp;10Page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C218"/>
  <sheetViews>
    <sheetView view="pageLayout" zoomScaleNormal="90" workbookViewId="0"/>
  </sheetViews>
  <sheetFormatPr defaultColWidth="9.140625" defaultRowHeight="14.25" x14ac:dyDescent="0.25"/>
  <cols>
    <col min="1" max="1" width="29.5703125" style="115" customWidth="1"/>
    <col min="2" max="2" width="94.42578125" style="116" customWidth="1"/>
    <col min="3" max="3" width="9.140625" style="115"/>
    <col min="4" max="16384" width="9.140625" style="129"/>
  </cols>
  <sheetData>
    <row r="1" spans="1:2" ht="15" x14ac:dyDescent="0.2">
      <c r="A1" s="94" t="s">
        <v>287</v>
      </c>
      <c r="B1" s="111"/>
    </row>
    <row r="2" spans="1:2" ht="15" x14ac:dyDescent="0.25">
      <c r="A2" s="112" t="s">
        <v>422</v>
      </c>
      <c r="B2" s="113" t="s">
        <v>423</v>
      </c>
    </row>
    <row r="3" spans="1:2" x14ac:dyDescent="0.25">
      <c r="A3" s="43" t="s">
        <v>288</v>
      </c>
      <c r="B3" s="43" t="s">
        <v>289</v>
      </c>
    </row>
    <row r="4" spans="1:2" x14ac:dyDescent="0.25">
      <c r="A4" s="43" t="s">
        <v>290</v>
      </c>
      <c r="B4" s="43" t="s">
        <v>291</v>
      </c>
    </row>
    <row r="5" spans="1:2" x14ac:dyDescent="0.25">
      <c r="A5" s="43" t="s">
        <v>292</v>
      </c>
      <c r="B5" s="43" t="s">
        <v>293</v>
      </c>
    </row>
    <row r="6" spans="1:2" x14ac:dyDescent="0.25">
      <c r="A6" s="43" t="s">
        <v>294</v>
      </c>
      <c r="B6" s="43" t="s">
        <v>295</v>
      </c>
    </row>
    <row r="7" spans="1:2" x14ac:dyDescent="0.25">
      <c r="A7" s="43" t="s">
        <v>296</v>
      </c>
      <c r="B7" s="43" t="s">
        <v>297</v>
      </c>
    </row>
    <row r="8" spans="1:2" x14ac:dyDescent="0.25">
      <c r="A8" s="43" t="s">
        <v>298</v>
      </c>
      <c r="B8" s="43" t="s">
        <v>299</v>
      </c>
    </row>
    <row r="9" spans="1:2" x14ac:dyDescent="0.25">
      <c r="A9" s="43" t="s">
        <v>300</v>
      </c>
      <c r="B9" s="43" t="s">
        <v>1637</v>
      </c>
    </row>
    <row r="10" spans="1:2" x14ac:dyDescent="0.25">
      <c r="A10" s="39" t="s">
        <v>301</v>
      </c>
      <c r="B10" s="38" t="s">
        <v>302</v>
      </c>
    </row>
    <row r="11" spans="1:2" x14ac:dyDescent="0.25">
      <c r="A11" s="39" t="s">
        <v>303</v>
      </c>
      <c r="B11" s="38" t="s">
        <v>304</v>
      </c>
    </row>
    <row r="12" spans="1:2" x14ac:dyDescent="0.25">
      <c r="A12" s="43" t="s">
        <v>305</v>
      </c>
      <c r="B12" s="43" t="s">
        <v>306</v>
      </c>
    </row>
    <row r="13" spans="1:2" x14ac:dyDescent="0.25">
      <c r="A13" s="43" t="s">
        <v>307</v>
      </c>
      <c r="B13" s="43" t="s">
        <v>308</v>
      </c>
    </row>
    <row r="14" spans="1:2" x14ac:dyDescent="0.25">
      <c r="A14" s="43" t="s">
        <v>309</v>
      </c>
      <c r="B14" s="43" t="s">
        <v>310</v>
      </c>
    </row>
    <row r="15" spans="1:2" x14ac:dyDescent="0.25">
      <c r="A15" s="43" t="s">
        <v>311</v>
      </c>
      <c r="B15" s="43" t="s">
        <v>312</v>
      </c>
    </row>
    <row r="16" spans="1:2" x14ac:dyDescent="0.25">
      <c r="A16" s="43" t="s">
        <v>1636</v>
      </c>
      <c r="B16" s="43" t="s">
        <v>313</v>
      </c>
    </row>
    <row r="17" spans="1:2" x14ac:dyDescent="0.25">
      <c r="A17" s="43" t="s">
        <v>1405</v>
      </c>
      <c r="B17" s="43" t="s">
        <v>1406</v>
      </c>
    </row>
    <row r="18" spans="1:2" x14ac:dyDescent="0.25">
      <c r="A18" s="43" t="s">
        <v>3097</v>
      </c>
      <c r="B18" s="43" t="s">
        <v>3098</v>
      </c>
    </row>
    <row r="19" spans="1:2" x14ac:dyDescent="0.25">
      <c r="A19" s="43" t="s">
        <v>314</v>
      </c>
      <c r="B19" s="43" t="s">
        <v>315</v>
      </c>
    </row>
    <row r="20" spans="1:2" x14ac:dyDescent="0.25">
      <c r="A20" s="43" t="s">
        <v>316</v>
      </c>
      <c r="B20" s="43" t="s">
        <v>317</v>
      </c>
    </row>
    <row r="21" spans="1:2" x14ac:dyDescent="0.25">
      <c r="A21" s="43" t="s">
        <v>1635</v>
      </c>
      <c r="B21" s="43" t="s">
        <v>318</v>
      </c>
    </row>
    <row r="22" spans="1:2" x14ac:dyDescent="0.25">
      <c r="A22" s="43" t="s">
        <v>319</v>
      </c>
      <c r="B22" s="43" t="s">
        <v>320</v>
      </c>
    </row>
    <row r="23" spans="1:2" x14ac:dyDescent="0.25">
      <c r="A23" s="43" t="s">
        <v>321</v>
      </c>
      <c r="B23" s="43" t="s">
        <v>322</v>
      </c>
    </row>
    <row r="24" spans="1:2" x14ac:dyDescent="0.25">
      <c r="A24" s="43" t="s">
        <v>323</v>
      </c>
      <c r="B24" s="43" t="s">
        <v>324</v>
      </c>
    </row>
    <row r="25" spans="1:2" x14ac:dyDescent="0.25">
      <c r="A25" s="43" t="s">
        <v>3993</v>
      </c>
      <c r="B25" s="43" t="s">
        <v>3994</v>
      </c>
    </row>
    <row r="26" spans="1:2" x14ac:dyDescent="0.25">
      <c r="A26" s="43" t="s">
        <v>325</v>
      </c>
      <c r="B26" s="43" t="s">
        <v>326</v>
      </c>
    </row>
    <row r="27" spans="1:2" x14ac:dyDescent="0.25">
      <c r="A27" s="43" t="s">
        <v>1949</v>
      </c>
      <c r="B27" s="43" t="s">
        <v>1950</v>
      </c>
    </row>
    <row r="28" spans="1:2" x14ac:dyDescent="0.25">
      <c r="A28" s="43" t="s">
        <v>327</v>
      </c>
      <c r="B28" s="43" t="s">
        <v>328</v>
      </c>
    </row>
    <row r="29" spans="1:2" x14ac:dyDescent="0.25">
      <c r="A29" s="43" t="s">
        <v>329</v>
      </c>
      <c r="B29" s="43" t="s">
        <v>330</v>
      </c>
    </row>
    <row r="30" spans="1:2" x14ac:dyDescent="0.25">
      <c r="A30" s="43" t="s">
        <v>331</v>
      </c>
      <c r="B30" s="43" t="s">
        <v>332</v>
      </c>
    </row>
    <row r="31" spans="1:2" x14ac:dyDescent="0.25">
      <c r="A31" s="43" t="s">
        <v>333</v>
      </c>
      <c r="B31" s="43" t="s">
        <v>334</v>
      </c>
    </row>
    <row r="32" spans="1:2" x14ac:dyDescent="0.25">
      <c r="A32" s="43" t="s">
        <v>335</v>
      </c>
      <c r="B32" s="43" t="s">
        <v>336</v>
      </c>
    </row>
    <row r="33" spans="1:2" x14ac:dyDescent="0.25">
      <c r="A33" s="44" t="s">
        <v>1663</v>
      </c>
      <c r="B33" s="43" t="s">
        <v>2165</v>
      </c>
    </row>
    <row r="34" spans="1:2" x14ac:dyDescent="0.25">
      <c r="A34" s="43" t="s">
        <v>337</v>
      </c>
      <c r="B34" s="43" t="s">
        <v>338</v>
      </c>
    </row>
    <row r="35" spans="1:2" x14ac:dyDescent="0.25">
      <c r="A35" s="43" t="s">
        <v>339</v>
      </c>
      <c r="B35" s="43" t="s">
        <v>340</v>
      </c>
    </row>
    <row r="36" spans="1:2" x14ac:dyDescent="0.25">
      <c r="A36" s="43" t="s">
        <v>341</v>
      </c>
      <c r="B36" s="43" t="s">
        <v>342</v>
      </c>
    </row>
    <row r="37" spans="1:2" x14ac:dyDescent="0.25">
      <c r="A37" s="43" t="s">
        <v>343</v>
      </c>
      <c r="B37" s="43" t="s">
        <v>344</v>
      </c>
    </row>
    <row r="38" spans="1:2" x14ac:dyDescent="0.25">
      <c r="A38" s="43" t="s">
        <v>345</v>
      </c>
      <c r="B38" s="43" t="s">
        <v>346</v>
      </c>
    </row>
    <row r="39" spans="1:2" x14ac:dyDescent="0.25">
      <c r="A39" s="43" t="s">
        <v>1648</v>
      </c>
      <c r="B39" s="43" t="s">
        <v>1649</v>
      </c>
    </row>
    <row r="40" spans="1:2" x14ac:dyDescent="0.25">
      <c r="A40" s="43" t="s">
        <v>3119</v>
      </c>
      <c r="B40" s="43" t="s">
        <v>3120</v>
      </c>
    </row>
    <row r="41" spans="1:2" x14ac:dyDescent="0.25">
      <c r="A41" s="43" t="s">
        <v>225</v>
      </c>
      <c r="B41" s="43" t="s">
        <v>1670</v>
      </c>
    </row>
    <row r="42" spans="1:2" x14ac:dyDescent="0.25">
      <c r="A42" s="43" t="s">
        <v>224</v>
      </c>
      <c r="B42" s="43" t="s">
        <v>1671</v>
      </c>
    </row>
    <row r="43" spans="1:2" x14ac:dyDescent="0.25">
      <c r="A43" s="43" t="s">
        <v>347</v>
      </c>
      <c r="B43" s="43" t="s">
        <v>348</v>
      </c>
    </row>
    <row r="44" spans="1:2" x14ac:dyDescent="0.25">
      <c r="A44" s="43" t="s">
        <v>349</v>
      </c>
      <c r="B44" s="43" t="s">
        <v>350</v>
      </c>
    </row>
    <row r="45" spans="1:2" x14ac:dyDescent="0.25">
      <c r="A45" s="43" t="s">
        <v>351</v>
      </c>
      <c r="B45" s="43" t="s">
        <v>352</v>
      </c>
    </row>
    <row r="46" spans="1:2" x14ac:dyDescent="0.25">
      <c r="A46" s="43" t="s">
        <v>353</v>
      </c>
      <c r="B46" s="43" t="s">
        <v>354</v>
      </c>
    </row>
    <row r="47" spans="1:2" x14ac:dyDescent="0.25">
      <c r="A47" s="43" t="s">
        <v>355</v>
      </c>
      <c r="B47" s="43" t="s">
        <v>356</v>
      </c>
    </row>
    <row r="48" spans="1:2" x14ac:dyDescent="0.25">
      <c r="A48" s="43" t="s">
        <v>357</v>
      </c>
      <c r="B48" s="43" t="s">
        <v>358</v>
      </c>
    </row>
    <row r="49" spans="1:2" x14ac:dyDescent="0.25">
      <c r="A49" s="43" t="s">
        <v>359</v>
      </c>
      <c r="B49" s="43" t="s">
        <v>360</v>
      </c>
    </row>
    <row r="50" spans="1:2" x14ac:dyDescent="0.25">
      <c r="A50" s="43" t="s">
        <v>361</v>
      </c>
      <c r="B50" s="43" t="s">
        <v>362</v>
      </c>
    </row>
    <row r="51" spans="1:2" x14ac:dyDescent="0.25">
      <c r="A51" s="43" t="s">
        <v>363</v>
      </c>
      <c r="B51" s="43" t="s">
        <v>364</v>
      </c>
    </row>
    <row r="52" spans="1:2" x14ac:dyDescent="0.25">
      <c r="A52" s="43" t="s">
        <v>1666</v>
      </c>
      <c r="B52" s="43" t="s">
        <v>1667</v>
      </c>
    </row>
    <row r="53" spans="1:2" x14ac:dyDescent="0.25">
      <c r="A53" s="43" t="s">
        <v>1668</v>
      </c>
      <c r="B53" s="43" t="s">
        <v>1669</v>
      </c>
    </row>
    <row r="54" spans="1:2" x14ac:dyDescent="0.25">
      <c r="A54" s="43" t="s">
        <v>365</v>
      </c>
      <c r="B54" s="43" t="s">
        <v>366</v>
      </c>
    </row>
    <row r="55" spans="1:2" x14ac:dyDescent="0.25">
      <c r="A55" s="43" t="s">
        <v>367</v>
      </c>
      <c r="B55" s="43" t="s">
        <v>368</v>
      </c>
    </row>
    <row r="56" spans="1:2" x14ac:dyDescent="0.25">
      <c r="A56" s="43" t="s">
        <v>1504</v>
      </c>
      <c r="B56" s="43" t="s">
        <v>1505</v>
      </c>
    </row>
    <row r="57" spans="1:2" x14ac:dyDescent="0.25">
      <c r="A57" s="44" t="s">
        <v>1672</v>
      </c>
      <c r="B57" s="44" t="s">
        <v>3249</v>
      </c>
    </row>
    <row r="58" spans="1:2" x14ac:dyDescent="0.25">
      <c r="A58" s="43" t="s">
        <v>369</v>
      </c>
      <c r="B58" s="43" t="s">
        <v>370</v>
      </c>
    </row>
    <row r="59" spans="1:2" x14ac:dyDescent="0.25">
      <c r="A59" s="43" t="s">
        <v>371</v>
      </c>
      <c r="B59" s="43" t="s">
        <v>372</v>
      </c>
    </row>
    <row r="60" spans="1:2" x14ac:dyDescent="0.25">
      <c r="A60" s="43" t="s">
        <v>1645</v>
      </c>
      <c r="B60" s="43" t="s">
        <v>1644</v>
      </c>
    </row>
    <row r="61" spans="1:2" x14ac:dyDescent="0.25">
      <c r="A61" s="43" t="s">
        <v>250</v>
      </c>
      <c r="B61" s="43" t="s">
        <v>39</v>
      </c>
    </row>
    <row r="62" spans="1:2" x14ac:dyDescent="0.25">
      <c r="A62" s="43" t="s">
        <v>251</v>
      </c>
      <c r="B62" s="43" t="s">
        <v>139</v>
      </c>
    </row>
    <row r="63" spans="1:2" x14ac:dyDescent="0.25">
      <c r="A63" s="43" t="s">
        <v>373</v>
      </c>
      <c r="B63" s="43" t="s">
        <v>374</v>
      </c>
    </row>
    <row r="64" spans="1:2" x14ac:dyDescent="0.25">
      <c r="A64" s="43" t="s">
        <v>375</v>
      </c>
      <c r="B64" s="43" t="s">
        <v>376</v>
      </c>
    </row>
    <row r="65" spans="1:2" x14ac:dyDescent="0.25">
      <c r="A65" s="43" t="s">
        <v>377</v>
      </c>
      <c r="B65" s="43" t="s">
        <v>378</v>
      </c>
    </row>
    <row r="66" spans="1:2" x14ac:dyDescent="0.25">
      <c r="A66" s="43" t="s">
        <v>379</v>
      </c>
      <c r="B66" s="43" t="s">
        <v>380</v>
      </c>
    </row>
    <row r="67" spans="1:2" x14ac:dyDescent="0.25">
      <c r="A67" s="43" t="s">
        <v>381</v>
      </c>
      <c r="B67" s="43" t="s">
        <v>382</v>
      </c>
    </row>
    <row r="68" spans="1:2" x14ac:dyDescent="0.25">
      <c r="A68" s="43" t="s">
        <v>383</v>
      </c>
      <c r="B68" s="43" t="s">
        <v>384</v>
      </c>
    </row>
    <row r="69" spans="1:2" x14ac:dyDescent="0.25">
      <c r="A69" s="43" t="s">
        <v>385</v>
      </c>
      <c r="B69" s="43" t="s">
        <v>386</v>
      </c>
    </row>
    <row r="70" spans="1:2" x14ac:dyDescent="0.25">
      <c r="A70" s="43" t="s">
        <v>387</v>
      </c>
      <c r="B70" s="43" t="s">
        <v>388</v>
      </c>
    </row>
    <row r="71" spans="1:2" x14ac:dyDescent="0.25">
      <c r="A71" s="43" t="s">
        <v>1646</v>
      </c>
      <c r="B71" s="43" t="s">
        <v>1647</v>
      </c>
    </row>
    <row r="72" spans="1:2" x14ac:dyDescent="0.2">
      <c r="A72" s="43" t="s">
        <v>3066</v>
      </c>
      <c r="B72" s="101" t="s">
        <v>3254</v>
      </c>
    </row>
    <row r="73" spans="1:2" x14ac:dyDescent="0.25">
      <c r="A73" s="43" t="s">
        <v>389</v>
      </c>
      <c r="B73" s="43" t="s">
        <v>390</v>
      </c>
    </row>
    <row r="74" spans="1:2" x14ac:dyDescent="0.25">
      <c r="A74" s="43" t="s">
        <v>1474</v>
      </c>
      <c r="B74" s="43" t="s">
        <v>1475</v>
      </c>
    </row>
    <row r="75" spans="1:2" x14ac:dyDescent="0.25">
      <c r="A75" s="43" t="s">
        <v>391</v>
      </c>
      <c r="B75" s="43" t="s">
        <v>392</v>
      </c>
    </row>
    <row r="76" spans="1:2" x14ac:dyDescent="0.25">
      <c r="A76" s="43" t="s">
        <v>393</v>
      </c>
      <c r="B76" s="43" t="s">
        <v>394</v>
      </c>
    </row>
    <row r="77" spans="1:2" x14ac:dyDescent="0.25">
      <c r="A77" s="43" t="s">
        <v>395</v>
      </c>
      <c r="B77" s="43" t="s">
        <v>396</v>
      </c>
    </row>
    <row r="78" spans="1:2" x14ac:dyDescent="0.25">
      <c r="A78" s="44" t="s">
        <v>1662</v>
      </c>
      <c r="B78" s="44" t="s">
        <v>3248</v>
      </c>
    </row>
    <row r="79" spans="1:2" x14ac:dyDescent="0.25">
      <c r="A79" s="44" t="s">
        <v>4917</v>
      </c>
      <c r="B79" s="44" t="s">
        <v>4918</v>
      </c>
    </row>
    <row r="80" spans="1:2" x14ac:dyDescent="0.25">
      <c r="A80" s="40" t="s">
        <v>397</v>
      </c>
      <c r="B80" s="37" t="s">
        <v>398</v>
      </c>
    </row>
    <row r="81" spans="1:2" x14ac:dyDescent="0.25">
      <c r="A81" s="39" t="s">
        <v>399</v>
      </c>
      <c r="B81" s="38" t="s">
        <v>400</v>
      </c>
    </row>
    <row r="82" spans="1:2" x14ac:dyDescent="0.25">
      <c r="A82" s="39" t="s">
        <v>3892</v>
      </c>
      <c r="B82" s="38" t="s">
        <v>3893</v>
      </c>
    </row>
    <row r="83" spans="1:2" x14ac:dyDescent="0.25">
      <c r="A83" s="43" t="s">
        <v>401</v>
      </c>
      <c r="B83" s="43" t="s">
        <v>402</v>
      </c>
    </row>
    <row r="84" spans="1:2" x14ac:dyDescent="0.25">
      <c r="A84" s="43" t="s">
        <v>403</v>
      </c>
      <c r="B84" s="43" t="s">
        <v>404</v>
      </c>
    </row>
    <row r="85" spans="1:2" x14ac:dyDescent="0.25">
      <c r="A85" s="43" t="s">
        <v>405</v>
      </c>
      <c r="B85" s="43" t="s">
        <v>406</v>
      </c>
    </row>
    <row r="86" spans="1:2" x14ac:dyDescent="0.25">
      <c r="A86" s="43" t="s">
        <v>407</v>
      </c>
      <c r="B86" s="43" t="s">
        <v>408</v>
      </c>
    </row>
    <row r="87" spans="1:2" x14ac:dyDescent="0.25">
      <c r="A87" s="43" t="s">
        <v>409</v>
      </c>
      <c r="B87" s="43" t="s">
        <v>410</v>
      </c>
    </row>
    <row r="88" spans="1:2" x14ac:dyDescent="0.25">
      <c r="A88" s="43" t="s">
        <v>411</v>
      </c>
      <c r="B88" s="43" t="s">
        <v>412</v>
      </c>
    </row>
    <row r="89" spans="1:2" x14ac:dyDescent="0.25">
      <c r="A89" s="43" t="s">
        <v>413</v>
      </c>
      <c r="B89" s="43" t="s">
        <v>414</v>
      </c>
    </row>
    <row r="90" spans="1:2" x14ac:dyDescent="0.25">
      <c r="A90" s="43" t="s">
        <v>415</v>
      </c>
      <c r="B90" s="43" t="s">
        <v>416</v>
      </c>
    </row>
    <row r="91" spans="1:2" x14ac:dyDescent="0.25">
      <c r="A91" s="43" t="s">
        <v>417</v>
      </c>
      <c r="B91" s="43" t="s">
        <v>418</v>
      </c>
    </row>
    <row r="92" spans="1:2" x14ac:dyDescent="0.25">
      <c r="A92" s="43" t="s">
        <v>419</v>
      </c>
      <c r="B92" s="43" t="s">
        <v>420</v>
      </c>
    </row>
    <row r="93" spans="1:2" ht="15" x14ac:dyDescent="0.25">
      <c r="A93" s="94" t="s">
        <v>421</v>
      </c>
      <c r="B93" s="114"/>
    </row>
    <row r="94" spans="1:2" ht="15" x14ac:dyDescent="0.25">
      <c r="A94" s="112" t="s">
        <v>422</v>
      </c>
      <c r="B94" s="113" t="s">
        <v>423</v>
      </c>
    </row>
    <row r="95" spans="1:2" x14ac:dyDescent="0.25">
      <c r="A95" s="39" t="s">
        <v>424</v>
      </c>
      <c r="B95" s="38" t="s">
        <v>425</v>
      </c>
    </row>
    <row r="96" spans="1:2" ht="28.5" x14ac:dyDescent="0.25">
      <c r="A96" s="39" t="s">
        <v>426</v>
      </c>
      <c r="B96" s="38" t="s">
        <v>427</v>
      </c>
    </row>
    <row r="97" spans="1:3" x14ac:dyDescent="0.25">
      <c r="A97" s="40" t="s">
        <v>428</v>
      </c>
      <c r="B97" s="37" t="s">
        <v>429</v>
      </c>
    </row>
    <row r="98" spans="1:3" ht="28.5" x14ac:dyDescent="0.25">
      <c r="A98" s="39" t="s">
        <v>430</v>
      </c>
      <c r="B98" s="38" t="s">
        <v>431</v>
      </c>
    </row>
    <row r="99" spans="1:3" ht="28.5" x14ac:dyDescent="0.25">
      <c r="A99" s="40" t="s">
        <v>3043</v>
      </c>
      <c r="B99" s="37" t="s">
        <v>3253</v>
      </c>
    </row>
    <row r="100" spans="1:3" ht="28.5" x14ac:dyDescent="0.25">
      <c r="A100" s="37" t="s">
        <v>3810</v>
      </c>
      <c r="B100" s="110" t="s">
        <v>3811</v>
      </c>
    </row>
    <row r="101" spans="1:3" ht="99.75" x14ac:dyDescent="0.25">
      <c r="A101" s="40" t="s">
        <v>4281</v>
      </c>
      <c r="B101" s="98" t="s">
        <v>3250</v>
      </c>
    </row>
    <row r="102" spans="1:3" x14ac:dyDescent="0.25">
      <c r="A102" s="39" t="s">
        <v>432</v>
      </c>
      <c r="B102" s="38" t="s">
        <v>433</v>
      </c>
    </row>
    <row r="103" spans="1:3" ht="28.5" x14ac:dyDescent="0.25">
      <c r="A103" s="39" t="s">
        <v>3812</v>
      </c>
      <c r="B103" s="38" t="s">
        <v>3813</v>
      </c>
    </row>
    <row r="104" spans="1:3" ht="28.7" customHeight="1" x14ac:dyDescent="0.25">
      <c r="A104" s="39" t="s">
        <v>3814</v>
      </c>
      <c r="B104" s="38" t="s">
        <v>3815</v>
      </c>
    </row>
    <row r="105" spans="1:3" ht="28.5" x14ac:dyDescent="0.2">
      <c r="A105" s="40" t="s">
        <v>1966</v>
      </c>
      <c r="B105" s="37" t="s">
        <v>4282</v>
      </c>
      <c r="C105" s="131"/>
    </row>
    <row r="106" spans="1:3" x14ac:dyDescent="0.2">
      <c r="A106" s="40" t="s">
        <v>3996</v>
      </c>
      <c r="B106" s="56" t="s">
        <v>3997</v>
      </c>
      <c r="C106" s="131"/>
    </row>
    <row r="107" spans="1:3" ht="28.5" x14ac:dyDescent="0.2">
      <c r="A107" s="40" t="s">
        <v>3079</v>
      </c>
      <c r="B107" s="99" t="s">
        <v>3078</v>
      </c>
    </row>
    <row r="108" spans="1:3" ht="42.75" x14ac:dyDescent="0.25">
      <c r="A108" s="39" t="s">
        <v>434</v>
      </c>
      <c r="B108" s="38" t="s">
        <v>3816</v>
      </c>
    </row>
    <row r="109" spans="1:3" x14ac:dyDescent="0.25">
      <c r="A109" s="39" t="s">
        <v>435</v>
      </c>
      <c r="B109" s="38" t="s">
        <v>436</v>
      </c>
    </row>
    <row r="110" spans="1:3" ht="28.5" x14ac:dyDescent="0.25">
      <c r="A110" s="39" t="s">
        <v>301</v>
      </c>
      <c r="B110" s="38" t="s">
        <v>437</v>
      </c>
    </row>
    <row r="111" spans="1:3" ht="28.5" x14ac:dyDescent="0.25">
      <c r="A111" s="39" t="s">
        <v>303</v>
      </c>
      <c r="B111" s="38" t="s">
        <v>438</v>
      </c>
    </row>
    <row r="112" spans="1:3" x14ac:dyDescent="0.25">
      <c r="A112" s="40" t="s">
        <v>439</v>
      </c>
      <c r="B112" s="37" t="s">
        <v>3821</v>
      </c>
    </row>
    <row r="113" spans="1:2" ht="60" customHeight="1" x14ac:dyDescent="0.25">
      <c r="A113" s="37" t="s">
        <v>3819</v>
      </c>
      <c r="B113" s="37" t="s">
        <v>3820</v>
      </c>
    </row>
    <row r="114" spans="1:2" x14ac:dyDescent="0.25">
      <c r="A114" s="40" t="s">
        <v>3817</v>
      </c>
      <c r="B114" s="37" t="s">
        <v>3818</v>
      </c>
    </row>
    <row r="115" spans="1:2" ht="28.5" x14ac:dyDescent="0.25">
      <c r="A115" s="40" t="s">
        <v>440</v>
      </c>
      <c r="B115" s="37" t="s">
        <v>2708</v>
      </c>
    </row>
    <row r="116" spans="1:2" ht="42.75" x14ac:dyDescent="0.25">
      <c r="A116" s="39" t="s">
        <v>442</v>
      </c>
      <c r="B116" s="38" t="s">
        <v>443</v>
      </c>
    </row>
    <row r="117" spans="1:2" ht="28.5" x14ac:dyDescent="0.25">
      <c r="A117" s="40" t="s">
        <v>444</v>
      </c>
      <c r="B117" s="37" t="s">
        <v>3381</v>
      </c>
    </row>
    <row r="118" spans="1:2" x14ac:dyDescent="0.25">
      <c r="A118" s="39" t="s">
        <v>445</v>
      </c>
      <c r="B118" s="38" t="s">
        <v>446</v>
      </c>
    </row>
    <row r="119" spans="1:2" ht="28.5" x14ac:dyDescent="0.2">
      <c r="A119" s="40" t="s">
        <v>3125</v>
      </c>
      <c r="B119" s="100" t="s">
        <v>3126</v>
      </c>
    </row>
    <row r="120" spans="1:2" ht="28.5" x14ac:dyDescent="0.25">
      <c r="A120" s="39" t="s">
        <v>447</v>
      </c>
      <c r="B120" s="38" t="s">
        <v>448</v>
      </c>
    </row>
    <row r="121" spans="1:2" x14ac:dyDescent="0.25">
      <c r="A121" s="39" t="s">
        <v>3097</v>
      </c>
      <c r="B121" s="38" t="s">
        <v>3098</v>
      </c>
    </row>
    <row r="122" spans="1:2" ht="28.5" x14ac:dyDescent="0.25">
      <c r="A122" s="40" t="s">
        <v>2602</v>
      </c>
      <c r="B122" s="37" t="s">
        <v>3156</v>
      </c>
    </row>
    <row r="123" spans="1:2" ht="28.5" x14ac:dyDescent="0.25">
      <c r="A123" s="37" t="s">
        <v>3822</v>
      </c>
      <c r="B123" s="37" t="s">
        <v>3823</v>
      </c>
    </row>
    <row r="124" spans="1:2" ht="42.75" x14ac:dyDescent="0.25">
      <c r="A124" s="37" t="s">
        <v>3824</v>
      </c>
      <c r="B124" s="37" t="s">
        <v>3825</v>
      </c>
    </row>
    <row r="125" spans="1:2" ht="112.5" customHeight="1" x14ac:dyDescent="0.25">
      <c r="A125" s="39" t="s">
        <v>1502</v>
      </c>
      <c r="B125" s="38" t="s">
        <v>2504</v>
      </c>
    </row>
    <row r="126" spans="1:2" ht="57.75" customHeight="1" x14ac:dyDescent="0.25">
      <c r="A126" s="38" t="s">
        <v>3826</v>
      </c>
      <c r="B126" s="38" t="s">
        <v>3827</v>
      </c>
    </row>
    <row r="127" spans="1:2" ht="42" customHeight="1" x14ac:dyDescent="0.25">
      <c r="A127" s="39" t="s">
        <v>449</v>
      </c>
      <c r="B127" s="38" t="s">
        <v>100</v>
      </c>
    </row>
    <row r="128" spans="1:2" ht="47.25" customHeight="1" x14ac:dyDescent="0.25">
      <c r="A128" s="39" t="s">
        <v>101</v>
      </c>
      <c r="B128" s="38" t="s">
        <v>2168</v>
      </c>
    </row>
    <row r="129" spans="1:2" ht="48.75" customHeight="1" x14ac:dyDescent="0.25">
      <c r="A129" s="38" t="s">
        <v>3828</v>
      </c>
      <c r="B129" s="38" t="s">
        <v>3829</v>
      </c>
    </row>
    <row r="130" spans="1:2" ht="30" customHeight="1" x14ac:dyDescent="0.25">
      <c r="A130" s="40" t="s">
        <v>102</v>
      </c>
      <c r="B130" s="37" t="s">
        <v>103</v>
      </c>
    </row>
    <row r="131" spans="1:2" ht="30" customHeight="1" x14ac:dyDescent="0.25">
      <c r="A131" s="40" t="s">
        <v>3830</v>
      </c>
      <c r="B131" s="37" t="s">
        <v>3831</v>
      </c>
    </row>
    <row r="132" spans="1:2" ht="30" customHeight="1" x14ac:dyDescent="0.25">
      <c r="A132" s="40" t="s">
        <v>329</v>
      </c>
      <c r="B132" s="37" t="s">
        <v>104</v>
      </c>
    </row>
    <row r="133" spans="1:2" ht="30" customHeight="1" x14ac:dyDescent="0.25">
      <c r="A133" s="40" t="s">
        <v>3061</v>
      </c>
      <c r="B133" s="37" t="s">
        <v>4283</v>
      </c>
    </row>
    <row r="134" spans="1:2" ht="30" customHeight="1" x14ac:dyDescent="0.25">
      <c r="A134" s="39" t="s">
        <v>105</v>
      </c>
      <c r="B134" s="38" t="s">
        <v>2169</v>
      </c>
    </row>
    <row r="135" spans="1:2" ht="28.5" x14ac:dyDescent="0.25">
      <c r="A135" s="40" t="s">
        <v>106</v>
      </c>
      <c r="B135" s="37" t="s">
        <v>3252</v>
      </c>
    </row>
    <row r="136" spans="1:2" ht="57" x14ac:dyDescent="0.25">
      <c r="A136" s="39" t="s">
        <v>107</v>
      </c>
      <c r="B136" s="38" t="s">
        <v>108</v>
      </c>
    </row>
    <row r="137" spans="1:2" ht="71.25" x14ac:dyDescent="0.25">
      <c r="A137" s="39" t="s">
        <v>109</v>
      </c>
      <c r="B137" s="38" t="s">
        <v>110</v>
      </c>
    </row>
    <row r="138" spans="1:2" ht="28.5" x14ac:dyDescent="0.2">
      <c r="A138" s="40" t="s">
        <v>2662</v>
      </c>
      <c r="B138" s="95" t="s">
        <v>3251</v>
      </c>
    </row>
    <row r="139" spans="1:2" x14ac:dyDescent="0.25">
      <c r="A139" s="40" t="s">
        <v>2036</v>
      </c>
      <c r="B139" s="37" t="s">
        <v>3127</v>
      </c>
    </row>
    <row r="140" spans="1:2" ht="28.5" x14ac:dyDescent="0.25">
      <c r="A140" s="37" t="s">
        <v>3832</v>
      </c>
      <c r="B140" s="37" t="s">
        <v>3833</v>
      </c>
    </row>
    <row r="141" spans="1:2" ht="42.75" x14ac:dyDescent="0.25">
      <c r="A141" s="37" t="s">
        <v>3834</v>
      </c>
      <c r="B141" s="37" t="s">
        <v>3835</v>
      </c>
    </row>
    <row r="142" spans="1:2" ht="28.5" x14ac:dyDescent="0.25">
      <c r="A142" s="37" t="s">
        <v>3836</v>
      </c>
      <c r="B142" s="37" t="s">
        <v>3837</v>
      </c>
    </row>
    <row r="143" spans="1:2" ht="99.75" x14ac:dyDescent="0.25">
      <c r="A143" s="37" t="s">
        <v>3838</v>
      </c>
      <c r="B143" s="37" t="s">
        <v>3839</v>
      </c>
    </row>
    <row r="144" spans="1:2" x14ac:dyDescent="0.25">
      <c r="A144" s="39" t="s">
        <v>111</v>
      </c>
      <c r="B144" s="38" t="s">
        <v>3128</v>
      </c>
    </row>
    <row r="145" spans="1:2" x14ac:dyDescent="0.25">
      <c r="A145" s="39" t="s">
        <v>112</v>
      </c>
      <c r="B145" s="38" t="s">
        <v>113</v>
      </c>
    </row>
    <row r="146" spans="1:2" x14ac:dyDescent="0.25">
      <c r="A146" s="39" t="s">
        <v>2705</v>
      </c>
      <c r="B146" s="38" t="s">
        <v>2808</v>
      </c>
    </row>
    <row r="147" spans="1:2" ht="28.5" x14ac:dyDescent="0.25">
      <c r="A147" s="39" t="s">
        <v>114</v>
      </c>
      <c r="B147" s="38" t="s">
        <v>115</v>
      </c>
    </row>
    <row r="148" spans="1:2" x14ac:dyDescent="0.25">
      <c r="A148" s="40" t="s">
        <v>116</v>
      </c>
      <c r="B148" s="37" t="s">
        <v>2170</v>
      </c>
    </row>
    <row r="149" spans="1:2" ht="28.5" x14ac:dyDescent="0.25">
      <c r="A149" s="39" t="s">
        <v>117</v>
      </c>
      <c r="B149" s="38" t="s">
        <v>118</v>
      </c>
    </row>
    <row r="150" spans="1:2" ht="71.25" x14ac:dyDescent="0.25">
      <c r="A150" s="38" t="s">
        <v>3840</v>
      </c>
      <c r="B150" s="38" t="s">
        <v>3841</v>
      </c>
    </row>
    <row r="151" spans="1:2" ht="28.5" x14ac:dyDescent="0.25">
      <c r="A151" s="38" t="s">
        <v>3842</v>
      </c>
      <c r="B151" s="38" t="s">
        <v>3843</v>
      </c>
    </row>
    <row r="152" spans="1:2" ht="28.5" x14ac:dyDescent="0.2">
      <c r="A152" s="38" t="s">
        <v>3844</v>
      </c>
      <c r="B152" s="117" t="s">
        <v>3845</v>
      </c>
    </row>
    <row r="153" spans="1:2" ht="42.75" x14ac:dyDescent="0.25">
      <c r="A153" s="39" t="s">
        <v>3099</v>
      </c>
      <c r="B153" s="38" t="s">
        <v>3100</v>
      </c>
    </row>
    <row r="154" spans="1:2" ht="42.75" x14ac:dyDescent="0.25">
      <c r="A154" s="38" t="s">
        <v>3846</v>
      </c>
      <c r="B154" s="38" t="s">
        <v>3847</v>
      </c>
    </row>
    <row r="155" spans="1:2" x14ac:dyDescent="0.25">
      <c r="A155" s="39" t="s">
        <v>119</v>
      </c>
      <c r="B155" s="41" t="s">
        <v>120</v>
      </c>
    </row>
    <row r="156" spans="1:2" ht="28.5" x14ac:dyDescent="0.25">
      <c r="A156" s="38" t="s">
        <v>3848</v>
      </c>
      <c r="B156" s="41" t="s">
        <v>3849</v>
      </c>
    </row>
    <row r="157" spans="1:2" ht="28.5" x14ac:dyDescent="0.25">
      <c r="A157" s="39" t="s">
        <v>2704</v>
      </c>
      <c r="B157" s="37" t="s">
        <v>441</v>
      </c>
    </row>
    <row r="158" spans="1:2" ht="28.5" x14ac:dyDescent="0.25">
      <c r="A158" s="39" t="s">
        <v>121</v>
      </c>
      <c r="B158" s="38" t="s">
        <v>3864</v>
      </c>
    </row>
    <row r="159" spans="1:2" ht="42.75" x14ac:dyDescent="0.25">
      <c r="A159" s="39" t="s">
        <v>122</v>
      </c>
      <c r="B159" s="38" t="s">
        <v>1506</v>
      </c>
    </row>
    <row r="160" spans="1:2" ht="42.75" x14ac:dyDescent="0.25">
      <c r="A160" s="39" t="s">
        <v>123</v>
      </c>
      <c r="B160" s="38" t="s">
        <v>2171</v>
      </c>
    </row>
    <row r="161" spans="1:2" ht="34.5" customHeight="1" x14ac:dyDescent="0.25">
      <c r="A161" s="39" t="s">
        <v>3850</v>
      </c>
      <c r="B161" s="38" t="s">
        <v>3851</v>
      </c>
    </row>
    <row r="162" spans="1:2" ht="31.5" customHeight="1" x14ac:dyDescent="0.25">
      <c r="A162" s="39" t="s">
        <v>1505</v>
      </c>
      <c r="B162" s="38" t="s">
        <v>2502</v>
      </c>
    </row>
    <row r="163" spans="1:2" ht="48.75" customHeight="1" x14ac:dyDescent="0.25">
      <c r="A163" s="39" t="s">
        <v>3852</v>
      </c>
      <c r="B163" s="38" t="s">
        <v>3853</v>
      </c>
    </row>
    <row r="164" spans="1:2" ht="33.75" customHeight="1" x14ac:dyDescent="0.25">
      <c r="A164" s="39" t="s">
        <v>3854</v>
      </c>
      <c r="B164" s="38" t="s">
        <v>3855</v>
      </c>
    </row>
    <row r="165" spans="1:2" ht="32.25" customHeight="1" x14ac:dyDescent="0.25">
      <c r="A165" s="39" t="s">
        <v>124</v>
      </c>
      <c r="B165" s="38" t="s">
        <v>125</v>
      </c>
    </row>
    <row r="166" spans="1:2" ht="36.75" customHeight="1" x14ac:dyDescent="0.25">
      <c r="A166" s="40" t="s">
        <v>370</v>
      </c>
      <c r="B166" s="37" t="s">
        <v>126</v>
      </c>
    </row>
    <row r="167" spans="1:2" ht="34.5" customHeight="1" x14ac:dyDescent="0.25">
      <c r="A167" s="40" t="s">
        <v>1967</v>
      </c>
      <c r="B167" s="37" t="s">
        <v>3270</v>
      </c>
    </row>
    <row r="168" spans="1:2" ht="88.5" customHeight="1" x14ac:dyDescent="0.25">
      <c r="A168" s="39" t="s">
        <v>127</v>
      </c>
      <c r="B168" s="38" t="s">
        <v>2503</v>
      </c>
    </row>
    <row r="169" spans="1:2" ht="20.25" customHeight="1" x14ac:dyDescent="0.25">
      <c r="A169" s="40" t="s">
        <v>2166</v>
      </c>
      <c r="B169" s="37" t="s">
        <v>2167</v>
      </c>
    </row>
    <row r="170" spans="1:2" ht="57" x14ac:dyDescent="0.25">
      <c r="A170" s="37" t="s">
        <v>3856</v>
      </c>
      <c r="B170" s="37" t="s">
        <v>3857</v>
      </c>
    </row>
    <row r="171" spans="1:2" ht="20.25" customHeight="1" x14ac:dyDescent="0.25">
      <c r="A171" s="39" t="s">
        <v>128</v>
      </c>
      <c r="B171" s="38" t="s">
        <v>129</v>
      </c>
    </row>
    <row r="172" spans="1:2" ht="28.5" x14ac:dyDescent="0.25">
      <c r="A172" s="39" t="s">
        <v>130</v>
      </c>
      <c r="B172" s="38" t="s">
        <v>2172</v>
      </c>
    </row>
    <row r="173" spans="1:2" x14ac:dyDescent="0.25">
      <c r="A173" s="39" t="s">
        <v>4365</v>
      </c>
      <c r="B173" s="38" t="s">
        <v>4366</v>
      </c>
    </row>
    <row r="174" spans="1:2" x14ac:dyDescent="0.25">
      <c r="A174" s="39" t="s">
        <v>131</v>
      </c>
      <c r="B174" s="38" t="s">
        <v>132</v>
      </c>
    </row>
    <row r="175" spans="1:2" x14ac:dyDescent="0.2">
      <c r="A175" s="40" t="s">
        <v>3066</v>
      </c>
      <c r="B175" s="101" t="s">
        <v>3254</v>
      </c>
    </row>
    <row r="176" spans="1:2" x14ac:dyDescent="0.25">
      <c r="A176" s="39" t="s">
        <v>133</v>
      </c>
      <c r="B176" s="38" t="s">
        <v>134</v>
      </c>
    </row>
    <row r="177" spans="1:3" x14ac:dyDescent="0.25">
      <c r="A177" s="39" t="s">
        <v>135</v>
      </c>
      <c r="B177" s="38" t="s">
        <v>136</v>
      </c>
    </row>
    <row r="178" spans="1:3" x14ac:dyDescent="0.25">
      <c r="A178" s="39" t="s">
        <v>1474</v>
      </c>
      <c r="B178" s="38" t="s">
        <v>3858</v>
      </c>
    </row>
    <row r="179" spans="1:3" x14ac:dyDescent="0.25">
      <c r="A179" s="39" t="s">
        <v>137</v>
      </c>
      <c r="B179" s="38" t="s">
        <v>138</v>
      </c>
    </row>
    <row r="180" spans="1:3" s="130" customFormat="1" ht="42.75" x14ac:dyDescent="0.25">
      <c r="A180" s="40" t="s">
        <v>396</v>
      </c>
      <c r="B180" s="42" t="s">
        <v>144</v>
      </c>
      <c r="C180" s="132"/>
    </row>
    <row r="181" spans="1:3" s="130" customFormat="1" x14ac:dyDescent="0.25">
      <c r="A181" s="40" t="s">
        <v>3102</v>
      </c>
      <c r="B181" s="42" t="s">
        <v>3103</v>
      </c>
      <c r="C181" s="132"/>
    </row>
    <row r="182" spans="1:3" ht="42.75" x14ac:dyDescent="0.25">
      <c r="A182" s="39" t="s">
        <v>145</v>
      </c>
      <c r="B182" s="38" t="s">
        <v>2173</v>
      </c>
    </row>
    <row r="183" spans="1:3" x14ac:dyDescent="0.25">
      <c r="A183" s="39" t="s">
        <v>4221</v>
      </c>
      <c r="B183" s="38" t="s">
        <v>4222</v>
      </c>
    </row>
    <row r="184" spans="1:3" ht="28.5" x14ac:dyDescent="0.25">
      <c r="A184" s="39" t="s">
        <v>146</v>
      </c>
      <c r="B184" s="38" t="s">
        <v>147</v>
      </c>
    </row>
    <row r="185" spans="1:3" ht="42.75" x14ac:dyDescent="0.25">
      <c r="A185" s="40" t="s">
        <v>148</v>
      </c>
      <c r="B185" s="37" t="s">
        <v>149</v>
      </c>
    </row>
    <row r="186" spans="1:3" ht="42.75" x14ac:dyDescent="0.25">
      <c r="A186" s="39" t="s">
        <v>150</v>
      </c>
      <c r="B186" s="38" t="s">
        <v>2174</v>
      </c>
    </row>
    <row r="187" spans="1:3" ht="42.75" x14ac:dyDescent="0.25">
      <c r="A187" s="39" t="s">
        <v>151</v>
      </c>
      <c r="B187" s="38" t="s">
        <v>152</v>
      </c>
    </row>
    <row r="188" spans="1:3" x14ac:dyDescent="0.25">
      <c r="A188" s="40" t="s">
        <v>153</v>
      </c>
      <c r="B188" s="37" t="s">
        <v>154</v>
      </c>
    </row>
    <row r="189" spans="1:3" ht="28.5" x14ac:dyDescent="0.25">
      <c r="A189" s="40" t="s">
        <v>155</v>
      </c>
      <c r="B189" s="37" t="s">
        <v>156</v>
      </c>
    </row>
    <row r="190" spans="1:3" ht="28.5" x14ac:dyDescent="0.25">
      <c r="A190" s="39" t="s">
        <v>157</v>
      </c>
      <c r="B190" s="38" t="s">
        <v>158</v>
      </c>
    </row>
    <row r="191" spans="1:3" x14ac:dyDescent="0.25">
      <c r="A191" s="39" t="s">
        <v>159</v>
      </c>
      <c r="B191" s="38" t="s">
        <v>160</v>
      </c>
    </row>
    <row r="192" spans="1:3" x14ac:dyDescent="0.25">
      <c r="A192" s="39" t="s">
        <v>161</v>
      </c>
      <c r="B192" s="38" t="s">
        <v>162</v>
      </c>
    </row>
    <row r="193" spans="1:3" ht="28.5" x14ac:dyDescent="0.25">
      <c r="A193" s="39" t="s">
        <v>4012</v>
      </c>
      <c r="B193" s="38" t="s">
        <v>4013</v>
      </c>
    </row>
    <row r="194" spans="1:3" ht="28.5" x14ac:dyDescent="0.25">
      <c r="A194" s="39" t="s">
        <v>163</v>
      </c>
      <c r="B194" s="38" t="s">
        <v>164</v>
      </c>
    </row>
    <row r="195" spans="1:3" s="130" customFormat="1" ht="85.5" x14ac:dyDescent="0.25">
      <c r="A195" s="40" t="s">
        <v>1509</v>
      </c>
      <c r="B195" s="42" t="s">
        <v>1510</v>
      </c>
      <c r="C195" s="132"/>
    </row>
    <row r="196" spans="1:3" s="130" customFormat="1" ht="28.5" x14ac:dyDescent="0.25">
      <c r="A196" s="40" t="s">
        <v>4949</v>
      </c>
      <c r="B196" s="42" t="s">
        <v>4989</v>
      </c>
      <c r="C196" s="132"/>
    </row>
    <row r="197" spans="1:3" s="130" customFormat="1" ht="42.75" x14ac:dyDescent="0.25">
      <c r="A197" s="40" t="s">
        <v>165</v>
      </c>
      <c r="B197" s="42" t="s">
        <v>166</v>
      </c>
      <c r="C197" s="132"/>
    </row>
    <row r="198" spans="1:3" s="130" customFormat="1" x14ac:dyDescent="0.25">
      <c r="A198" s="40" t="s">
        <v>2806</v>
      </c>
      <c r="B198" s="42" t="s">
        <v>2807</v>
      </c>
      <c r="C198" s="132"/>
    </row>
    <row r="199" spans="1:3" s="130" customFormat="1" ht="28.5" x14ac:dyDescent="0.25">
      <c r="A199" s="37" t="s">
        <v>3861</v>
      </c>
      <c r="B199" s="42" t="s">
        <v>3862</v>
      </c>
      <c r="C199" s="132"/>
    </row>
    <row r="200" spans="1:3" s="130" customFormat="1" x14ac:dyDescent="0.25">
      <c r="A200" s="40" t="s">
        <v>3859</v>
      </c>
      <c r="B200" s="42" t="s">
        <v>3860</v>
      </c>
      <c r="C200" s="132"/>
    </row>
    <row r="201" spans="1:3" s="130" customFormat="1" ht="28.5" x14ac:dyDescent="0.25">
      <c r="A201" s="40" t="s">
        <v>4010</v>
      </c>
      <c r="B201" s="42" t="s">
        <v>4011</v>
      </c>
      <c r="C201" s="132"/>
    </row>
    <row r="202" spans="1:3" ht="28.5" x14ac:dyDescent="0.25">
      <c r="A202" s="40" t="s">
        <v>167</v>
      </c>
      <c r="B202" s="37" t="s">
        <v>168</v>
      </c>
    </row>
    <row r="203" spans="1:3" ht="42.75" x14ac:dyDescent="0.25">
      <c r="A203" s="39" t="s">
        <v>169</v>
      </c>
      <c r="B203" s="38" t="s">
        <v>455</v>
      </c>
    </row>
    <row r="204" spans="1:3" x14ac:dyDescent="0.25">
      <c r="A204" s="39" t="s">
        <v>456</v>
      </c>
      <c r="B204" s="38" t="s">
        <v>1638</v>
      </c>
    </row>
    <row r="205" spans="1:3" ht="156.75" x14ac:dyDescent="0.25">
      <c r="A205" s="39" t="s">
        <v>457</v>
      </c>
      <c r="B205" s="38" t="s">
        <v>2175</v>
      </c>
    </row>
    <row r="206" spans="1:3" x14ac:dyDescent="0.25">
      <c r="A206" s="39" t="s">
        <v>458</v>
      </c>
      <c r="B206" s="38" t="s">
        <v>2169</v>
      </c>
    </row>
    <row r="207" spans="1:3" x14ac:dyDescent="0.25">
      <c r="A207" s="39" t="s">
        <v>459</v>
      </c>
      <c r="B207" s="38" t="s">
        <v>2169</v>
      </c>
    </row>
    <row r="208" spans="1:3" x14ac:dyDescent="0.25">
      <c r="A208" s="39" t="s">
        <v>3893</v>
      </c>
      <c r="B208" s="38" t="s">
        <v>3894</v>
      </c>
    </row>
    <row r="209" spans="1:2" ht="42.75" x14ac:dyDescent="0.25">
      <c r="A209" s="39" t="s">
        <v>460</v>
      </c>
      <c r="B209" s="38" t="s">
        <v>461</v>
      </c>
    </row>
    <row r="210" spans="1:2" ht="28.5" x14ac:dyDescent="0.25">
      <c r="A210" s="39" t="s">
        <v>462</v>
      </c>
      <c r="B210" s="38" t="s">
        <v>463</v>
      </c>
    </row>
    <row r="211" spans="1:2" ht="28.5" x14ac:dyDescent="0.25">
      <c r="A211" s="39" t="s">
        <v>464</v>
      </c>
      <c r="B211" s="38" t="s">
        <v>465</v>
      </c>
    </row>
    <row r="212" spans="1:2" x14ac:dyDescent="0.25">
      <c r="A212" s="39" t="s">
        <v>399</v>
      </c>
      <c r="B212" s="38" t="s">
        <v>466</v>
      </c>
    </row>
    <row r="213" spans="1:2" x14ac:dyDescent="0.25">
      <c r="A213" s="40" t="s">
        <v>467</v>
      </c>
      <c r="B213" s="37" t="s">
        <v>468</v>
      </c>
    </row>
    <row r="214" spans="1:2" x14ac:dyDescent="0.25">
      <c r="A214" s="40" t="s">
        <v>469</v>
      </c>
      <c r="B214" s="37" t="s">
        <v>470</v>
      </c>
    </row>
    <row r="215" spans="1:2" x14ac:dyDescent="0.25">
      <c r="A215" s="39" t="s">
        <v>471</v>
      </c>
      <c r="B215" s="38" t="s">
        <v>472</v>
      </c>
    </row>
    <row r="216" spans="1:2" ht="28.5" x14ac:dyDescent="0.25">
      <c r="A216" s="40" t="s">
        <v>1968</v>
      </c>
      <c r="B216" s="37" t="s">
        <v>3271</v>
      </c>
    </row>
    <row r="217" spans="1:2" ht="28.5" x14ac:dyDescent="0.25">
      <c r="A217" s="40" t="s">
        <v>4986</v>
      </c>
      <c r="B217" s="37" t="s">
        <v>4987</v>
      </c>
    </row>
    <row r="218" spans="1:2" x14ac:dyDescent="0.25">
      <c r="A218" s="40" t="s">
        <v>473</v>
      </c>
      <c r="B218" s="37" t="s">
        <v>450</v>
      </c>
    </row>
  </sheetData>
  <sheetProtection formatRows="0"/>
  <customSheetViews>
    <customSheetView guid="{55700D8E-9848-458B-B9F1-77EAB58556E8}" showRuler="0" topLeftCell="A17">
      <selection activeCell="B72" sqref="B72"/>
      <pageMargins left="0.75" right="0.75" top="1" bottom="1" header="0.5" footer="0.5"/>
      <headerFooter alignWithMargins="0"/>
    </customSheetView>
  </customSheetViews>
  <phoneticPr fontId="3" type="noConversion"/>
  <pageMargins left="0.25" right="0.25" top="0.75" bottom="0.75" header="0.3" footer="0.3"/>
  <pageSetup fitToWidth="0" fitToHeight="2" orientation="landscape" r:id="rId1"/>
  <headerFooter alignWithMargins="0">
    <oddHeader>&amp;C&amp;"Arial,Bold"&amp;12City of Chicago, IL
CAD Functional and Technical Specifications&amp;R&amp;"Arial,Bold"&amp;12&amp;A</oddHeader>
    <oddFooter>&amp;R&amp;"Arial,Bold"&amp;10Page &amp;P of &amp;N</oddFooter>
  </headerFooter>
  <rowBreaks count="1" manualBreakCount="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38"/>
  <sheetViews>
    <sheetView workbookViewId="0">
      <selection activeCell="C23" sqref="C23"/>
    </sheetView>
  </sheetViews>
  <sheetFormatPr defaultRowHeight="12" x14ac:dyDescent="0.2"/>
  <cols>
    <col min="1" max="1" width="9.140625" style="144"/>
    <col min="2" max="2" width="13.28515625" style="143" customWidth="1"/>
    <col min="3" max="3" width="109.28515625" style="145" customWidth="1"/>
    <col min="4" max="16384" width="9.140625" style="143"/>
  </cols>
  <sheetData>
    <row r="1" spans="1:3" x14ac:dyDescent="0.2">
      <c r="A1" s="146" t="s">
        <v>4958</v>
      </c>
      <c r="B1" s="146" t="s">
        <v>4959</v>
      </c>
      <c r="C1" s="147" t="s">
        <v>4960</v>
      </c>
    </row>
    <row r="2" spans="1:3" ht="24" x14ac:dyDescent="0.2">
      <c r="A2" s="148">
        <v>1</v>
      </c>
      <c r="B2" s="149" t="s">
        <v>224</v>
      </c>
      <c r="C2" s="150" t="s">
        <v>4961</v>
      </c>
    </row>
    <row r="3" spans="1:3" x14ac:dyDescent="0.2">
      <c r="A3" s="148">
        <v>2</v>
      </c>
      <c r="B3" s="149" t="s">
        <v>222</v>
      </c>
      <c r="C3" s="150" t="s">
        <v>4962</v>
      </c>
    </row>
    <row r="4" spans="1:3" ht="12.75" x14ac:dyDescent="0.2">
      <c r="A4" s="148">
        <v>3</v>
      </c>
      <c r="B4" s="139"/>
      <c r="C4" s="138" t="s">
        <v>4840</v>
      </c>
    </row>
    <row r="5" spans="1:3" ht="12.75" x14ac:dyDescent="0.2">
      <c r="A5" s="148">
        <v>4</v>
      </c>
      <c r="B5" s="139"/>
      <c r="C5" s="138" t="s">
        <v>4841</v>
      </c>
    </row>
    <row r="6" spans="1:3" x14ac:dyDescent="0.2">
      <c r="A6" s="148"/>
      <c r="B6" s="149"/>
      <c r="C6" s="150"/>
    </row>
    <row r="7" spans="1:3" x14ac:dyDescent="0.2">
      <c r="A7" s="148"/>
      <c r="B7" s="149"/>
      <c r="C7" s="150"/>
    </row>
    <row r="8" spans="1:3" x14ac:dyDescent="0.2">
      <c r="A8" s="148"/>
      <c r="B8" s="149"/>
      <c r="C8" s="150"/>
    </row>
    <row r="9" spans="1:3" x14ac:dyDescent="0.2">
      <c r="A9" s="148"/>
      <c r="B9" s="149"/>
      <c r="C9" s="150"/>
    </row>
    <row r="10" spans="1:3" x14ac:dyDescent="0.2">
      <c r="A10" s="148"/>
      <c r="B10" s="149"/>
      <c r="C10" s="150"/>
    </row>
    <row r="11" spans="1:3" x14ac:dyDescent="0.2">
      <c r="A11" s="148"/>
      <c r="B11" s="149"/>
      <c r="C11" s="150"/>
    </row>
    <row r="12" spans="1:3" x14ac:dyDescent="0.2">
      <c r="A12" s="148"/>
      <c r="B12" s="149"/>
      <c r="C12" s="150"/>
    </row>
    <row r="13" spans="1:3" x14ac:dyDescent="0.2">
      <c r="A13" s="148"/>
      <c r="B13" s="149"/>
      <c r="C13" s="150"/>
    </row>
    <row r="14" spans="1:3" x14ac:dyDescent="0.2">
      <c r="A14" s="148"/>
      <c r="B14" s="149"/>
      <c r="C14" s="150"/>
    </row>
    <row r="15" spans="1:3" x14ac:dyDescent="0.2">
      <c r="A15" s="148"/>
      <c r="B15" s="149"/>
      <c r="C15" s="150"/>
    </row>
    <row r="16" spans="1:3" x14ac:dyDescent="0.2">
      <c r="A16" s="148"/>
      <c r="B16" s="149"/>
      <c r="C16" s="150"/>
    </row>
    <row r="17" spans="1:3" x14ac:dyDescent="0.2">
      <c r="A17" s="148"/>
      <c r="B17" s="149"/>
      <c r="C17" s="150"/>
    </row>
    <row r="18" spans="1:3" x14ac:dyDescent="0.2">
      <c r="A18" s="148"/>
      <c r="B18" s="149"/>
      <c r="C18" s="150"/>
    </row>
    <row r="19" spans="1:3" x14ac:dyDescent="0.2">
      <c r="A19" s="148"/>
      <c r="B19" s="149"/>
      <c r="C19" s="150"/>
    </row>
    <row r="20" spans="1:3" x14ac:dyDescent="0.2">
      <c r="A20" s="148"/>
      <c r="B20" s="149"/>
      <c r="C20" s="150"/>
    </row>
    <row r="21" spans="1:3" x14ac:dyDescent="0.2">
      <c r="A21" s="148"/>
      <c r="B21" s="149"/>
      <c r="C21" s="150"/>
    </row>
    <row r="22" spans="1:3" x14ac:dyDescent="0.2">
      <c r="A22" s="148"/>
      <c r="B22" s="149"/>
      <c r="C22" s="150"/>
    </row>
    <row r="23" spans="1:3" x14ac:dyDescent="0.2">
      <c r="A23" s="148"/>
      <c r="B23" s="149"/>
      <c r="C23" s="150"/>
    </row>
    <row r="24" spans="1:3" x14ac:dyDescent="0.2">
      <c r="A24" s="148"/>
      <c r="B24" s="149"/>
      <c r="C24" s="150"/>
    </row>
    <row r="25" spans="1:3" x14ac:dyDescent="0.2">
      <c r="A25" s="148"/>
      <c r="B25" s="149"/>
      <c r="C25" s="150"/>
    </row>
    <row r="26" spans="1:3" x14ac:dyDescent="0.2">
      <c r="A26" s="148"/>
      <c r="B26" s="149"/>
      <c r="C26" s="150"/>
    </row>
    <row r="27" spans="1:3" x14ac:dyDescent="0.2">
      <c r="A27" s="148"/>
      <c r="B27" s="149"/>
      <c r="C27" s="150"/>
    </row>
    <row r="28" spans="1:3" x14ac:dyDescent="0.2">
      <c r="A28" s="148"/>
      <c r="B28" s="149"/>
      <c r="C28" s="150"/>
    </row>
    <row r="29" spans="1:3" x14ac:dyDescent="0.2">
      <c r="A29" s="148"/>
      <c r="B29" s="149"/>
      <c r="C29" s="150"/>
    </row>
    <row r="30" spans="1:3" x14ac:dyDescent="0.2">
      <c r="A30" s="148"/>
      <c r="B30" s="149"/>
      <c r="C30" s="150"/>
    </row>
    <row r="31" spans="1:3" x14ac:dyDescent="0.2">
      <c r="A31" s="148"/>
      <c r="B31" s="149"/>
      <c r="C31" s="150"/>
    </row>
    <row r="32" spans="1:3" x14ac:dyDescent="0.2">
      <c r="A32" s="148"/>
      <c r="B32" s="149"/>
      <c r="C32" s="150"/>
    </row>
    <row r="33" spans="1:3" x14ac:dyDescent="0.2">
      <c r="A33" s="148"/>
      <c r="B33" s="149"/>
      <c r="C33" s="150"/>
    </row>
    <row r="34" spans="1:3" x14ac:dyDescent="0.2">
      <c r="A34" s="148"/>
      <c r="B34" s="149"/>
      <c r="C34" s="150"/>
    </row>
    <row r="35" spans="1:3" x14ac:dyDescent="0.2">
      <c r="A35" s="148"/>
      <c r="B35" s="149"/>
      <c r="C35" s="150"/>
    </row>
    <row r="36" spans="1:3" x14ac:dyDescent="0.2">
      <c r="A36" s="148"/>
      <c r="B36" s="149"/>
      <c r="C36" s="150"/>
    </row>
    <row r="37" spans="1:3" x14ac:dyDescent="0.2">
      <c r="A37" s="148"/>
      <c r="B37" s="149"/>
      <c r="C37" s="150"/>
    </row>
    <row r="38" spans="1:3" x14ac:dyDescent="0.2">
      <c r="A38" s="148"/>
      <c r="B38" s="149"/>
      <c r="C38" s="150"/>
    </row>
  </sheetData>
  <pageMargins left="0.25" right="0.25" top="0.75" bottom="0.75" header="0.3" footer="0.3"/>
  <pageSetup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2"/>
  <sheetViews>
    <sheetView topLeftCell="A12" zoomScale="80" zoomScaleNormal="80" workbookViewId="0">
      <selection activeCell="A6" sqref="A6"/>
    </sheetView>
  </sheetViews>
  <sheetFormatPr defaultColWidth="9.140625" defaultRowHeight="14.25" x14ac:dyDescent="0.2"/>
  <cols>
    <col min="1" max="1" width="40.140625" style="56" customWidth="1"/>
    <col min="2" max="3" width="9.140625" style="56"/>
    <col min="4" max="4" width="35.140625" style="56" customWidth="1"/>
    <col min="5" max="5" width="10" style="56" customWidth="1"/>
    <col min="6" max="6" width="9.140625" style="56"/>
    <col min="7" max="8" width="11" style="56" customWidth="1"/>
    <col min="9" max="9" width="10.5703125" style="56" customWidth="1"/>
    <col min="10" max="10" width="11.42578125" style="56" customWidth="1"/>
    <col min="11" max="11" width="9.140625" style="56"/>
    <col min="12" max="12" width="21.5703125" style="56" customWidth="1"/>
    <col min="13" max="13" width="22" style="56" customWidth="1"/>
    <col min="14" max="14" width="9.140625" style="56"/>
    <col min="15" max="16384" width="9.140625" style="59"/>
  </cols>
  <sheetData>
    <row r="1" spans="1:14" s="55" customFormat="1" ht="59.25" customHeight="1" x14ac:dyDescent="0.25">
      <c r="A1" s="53"/>
      <c r="B1" s="53"/>
      <c r="C1" s="53"/>
      <c r="D1" s="54" t="str">
        <f>'Support Data'!A35</f>
        <v>Vendor Work Area</v>
      </c>
      <c r="E1" s="54" t="str">
        <f>'Support Data'!A34</f>
        <v>Existing Functionality</v>
      </c>
      <c r="F1" s="54" t="s">
        <v>2441</v>
      </c>
      <c r="G1" s="54" t="str">
        <f>$A$11</f>
        <v>Not answered</v>
      </c>
      <c r="H1" s="54" t="str">
        <f>$A$12</f>
        <v>Function Available</v>
      </c>
      <c r="I1" s="54" t="str">
        <f>$A$13</f>
        <v>Function Not Available</v>
      </c>
      <c r="J1" s="54" t="str">
        <f>$A$14</f>
        <v>Exception</v>
      </c>
      <c r="K1" s="54"/>
      <c r="L1" s="53"/>
      <c r="M1" s="53"/>
      <c r="N1" s="53"/>
    </row>
    <row r="2" spans="1:14" ht="15" x14ac:dyDescent="0.25">
      <c r="D2" s="56" t="s">
        <v>2440</v>
      </c>
      <c r="E2" s="57">
        <f>COUNTA(D4:D9)</f>
        <v>4</v>
      </c>
      <c r="F2" s="57">
        <f>SUM(F4:F9)</f>
        <v>2251</v>
      </c>
      <c r="G2" s="58"/>
      <c r="H2" s="58"/>
      <c r="I2" s="58"/>
      <c r="J2" s="58"/>
      <c r="K2" s="57"/>
    </row>
    <row r="3" spans="1:14" ht="15" x14ac:dyDescent="0.25">
      <c r="A3" s="60"/>
      <c r="D3" s="58"/>
      <c r="E3" s="58"/>
      <c r="F3" s="58"/>
      <c r="G3" s="58"/>
      <c r="H3" s="58"/>
      <c r="I3" s="58"/>
      <c r="J3" s="58"/>
    </row>
    <row r="4" spans="1:14" ht="15.75" thickBot="1" x14ac:dyDescent="0.3">
      <c r="A4" s="71" t="s">
        <v>262</v>
      </c>
      <c r="B4" s="58" t="s">
        <v>475</v>
      </c>
      <c r="C4" s="72"/>
      <c r="D4" s="56" t="str">
        <f>System!$A$4</f>
        <v>System Requirements</v>
      </c>
      <c r="F4" s="57">
        <f>System!$H$4</f>
        <v>234</v>
      </c>
      <c r="G4" s="57">
        <f>System!$H$5</f>
        <v>234</v>
      </c>
      <c r="H4" s="57">
        <f>System!$H$6</f>
        <v>0</v>
      </c>
      <c r="I4" s="57">
        <f>System!$H$7</f>
        <v>0</v>
      </c>
      <c r="J4" s="57">
        <f>System!$H$8</f>
        <v>0</v>
      </c>
      <c r="L4" s="589" t="s">
        <v>233</v>
      </c>
      <c r="M4" s="590"/>
      <c r="N4" s="590"/>
    </row>
    <row r="5" spans="1:14" x14ac:dyDescent="0.2">
      <c r="A5" s="61" t="s">
        <v>5085</v>
      </c>
      <c r="B5" s="62">
        <v>2</v>
      </c>
      <c r="D5" s="56" t="str">
        <f>Common!$A$4</f>
        <v>Common Requirements</v>
      </c>
      <c r="F5" s="57">
        <f>Common!$H$4</f>
        <v>320</v>
      </c>
      <c r="G5" s="57">
        <f>Common!$H$5</f>
        <v>320</v>
      </c>
      <c r="H5" s="57">
        <f>Common!$H$6</f>
        <v>0</v>
      </c>
      <c r="I5" s="57">
        <f>Common!$H$7</f>
        <v>0</v>
      </c>
      <c r="J5" s="57">
        <f>Common!$H$8</f>
        <v>0</v>
      </c>
      <c r="L5" s="56" t="s">
        <v>301</v>
      </c>
      <c r="M5" s="56" t="s">
        <v>301</v>
      </c>
      <c r="N5" s="56" t="s">
        <v>301</v>
      </c>
    </row>
    <row r="6" spans="1:14" x14ac:dyDescent="0.2">
      <c r="A6" s="63" t="s">
        <v>3041</v>
      </c>
      <c r="B6" s="64">
        <v>1</v>
      </c>
      <c r="D6" s="56" t="str">
        <f>CAD!$A$4</f>
        <v>CAD Operations</v>
      </c>
      <c r="F6" s="57">
        <f>CAD!$H$4</f>
        <v>1543</v>
      </c>
      <c r="G6" s="57">
        <f>CAD!$H$5</f>
        <v>1543</v>
      </c>
      <c r="H6" s="57">
        <f>CAD!$H$6</f>
        <v>0</v>
      </c>
      <c r="I6" s="57">
        <f>CAD!$H$7</f>
        <v>0</v>
      </c>
      <c r="J6" s="57">
        <f>CAD!$H$8</f>
        <v>0</v>
      </c>
      <c r="L6" s="56" t="s">
        <v>28</v>
      </c>
      <c r="M6" s="56" t="s">
        <v>234</v>
      </c>
      <c r="N6" s="56" t="s">
        <v>235</v>
      </c>
    </row>
    <row r="7" spans="1:14" x14ac:dyDescent="0.2">
      <c r="A7" s="63" t="s">
        <v>4930</v>
      </c>
      <c r="B7" s="64">
        <v>0</v>
      </c>
      <c r="D7" s="56" t="str">
        <f>GIS!A4</f>
        <v>CAD GIS</v>
      </c>
      <c r="F7" s="57">
        <f>GIS!$H$4</f>
        <v>154</v>
      </c>
      <c r="G7" s="57">
        <f>GIS!$H$5</f>
        <v>154</v>
      </c>
      <c r="H7" s="57">
        <f>GIS!$H$6</f>
        <v>0</v>
      </c>
      <c r="I7" s="57">
        <f>GIS!$H$7</f>
        <v>0</v>
      </c>
      <c r="J7" s="57">
        <f>GIS!$H$8</f>
        <v>0</v>
      </c>
      <c r="L7" s="56" t="s">
        <v>236</v>
      </c>
      <c r="M7" s="56" t="s">
        <v>237</v>
      </c>
      <c r="N7" s="56" t="s">
        <v>238</v>
      </c>
    </row>
    <row r="8" spans="1:14" ht="15" thickBot="1" x14ac:dyDescent="0.25">
      <c r="A8" s="65"/>
      <c r="B8" s="66">
        <v>0</v>
      </c>
      <c r="D8" s="59"/>
      <c r="E8" s="59"/>
      <c r="F8" s="59"/>
      <c r="G8" s="59"/>
      <c r="H8" s="59"/>
      <c r="I8" s="59"/>
      <c r="J8" s="59"/>
      <c r="L8" s="56" t="s">
        <v>0</v>
      </c>
      <c r="M8" s="56" t="s">
        <v>239</v>
      </c>
      <c r="N8" s="56" t="s">
        <v>240</v>
      </c>
    </row>
    <row r="9" spans="1:14" x14ac:dyDescent="0.2">
      <c r="A9" s="60"/>
      <c r="G9" s="57"/>
      <c r="H9" s="57"/>
      <c r="I9" s="57"/>
      <c r="L9" s="56" t="s">
        <v>241</v>
      </c>
      <c r="M9" s="56" t="s">
        <v>241</v>
      </c>
      <c r="N9" s="56" t="s">
        <v>242</v>
      </c>
    </row>
    <row r="10" spans="1:14" ht="15.75" thickBot="1" x14ac:dyDescent="0.3">
      <c r="A10" s="72" t="s">
        <v>452</v>
      </c>
      <c r="B10" s="58" t="s">
        <v>475</v>
      </c>
      <c r="G10" s="57"/>
      <c r="H10" s="57"/>
      <c r="I10" s="57"/>
      <c r="J10" s="57"/>
      <c r="L10" s="56" t="s">
        <v>243</v>
      </c>
      <c r="M10" s="56" t="s">
        <v>243</v>
      </c>
      <c r="N10" s="56" t="s">
        <v>243</v>
      </c>
    </row>
    <row r="11" spans="1:14" x14ac:dyDescent="0.2">
      <c r="A11" s="67" t="s">
        <v>4828</v>
      </c>
      <c r="B11" s="62">
        <v>0</v>
      </c>
      <c r="F11" s="57"/>
      <c r="L11" s="56" t="s">
        <v>244</v>
      </c>
      <c r="M11" s="56" t="s">
        <v>245</v>
      </c>
      <c r="N11" s="56" t="s">
        <v>246</v>
      </c>
    </row>
    <row r="12" spans="1:14" ht="15" x14ac:dyDescent="0.25">
      <c r="A12" s="63" t="s">
        <v>3014</v>
      </c>
      <c r="B12" s="64">
        <v>1</v>
      </c>
      <c r="G12" s="58"/>
      <c r="H12" s="58"/>
      <c r="I12" s="58"/>
      <c r="L12" s="56" t="s">
        <v>555</v>
      </c>
      <c r="M12" s="56" t="s">
        <v>247</v>
      </c>
      <c r="N12" s="56" t="s">
        <v>248</v>
      </c>
    </row>
    <row r="13" spans="1:14" x14ac:dyDescent="0.2">
      <c r="A13" s="63" t="s">
        <v>3015</v>
      </c>
      <c r="B13" s="64">
        <v>0</v>
      </c>
      <c r="D13" s="68"/>
      <c r="E13" s="68"/>
      <c r="G13" s="57"/>
      <c r="H13" s="57"/>
      <c r="I13" s="57"/>
      <c r="L13" s="56" t="s">
        <v>48</v>
      </c>
      <c r="M13" s="56" t="s">
        <v>48</v>
      </c>
      <c r="N13" s="56" t="s">
        <v>249</v>
      </c>
    </row>
    <row r="14" spans="1:14" ht="15" thickBot="1" x14ac:dyDescent="0.25">
      <c r="A14" s="65" t="s">
        <v>1643</v>
      </c>
      <c r="B14" s="66">
        <v>0</v>
      </c>
      <c r="G14" s="57"/>
      <c r="H14" s="57"/>
      <c r="I14" s="57"/>
      <c r="L14" s="56" t="s">
        <v>39</v>
      </c>
      <c r="M14" s="56" t="s">
        <v>250</v>
      </c>
      <c r="N14" s="56" t="s">
        <v>250</v>
      </c>
    </row>
    <row r="15" spans="1:14" x14ac:dyDescent="0.2">
      <c r="L15" s="56" t="s">
        <v>1644</v>
      </c>
      <c r="M15" s="56" t="s">
        <v>1645</v>
      </c>
      <c r="N15" s="56" t="s">
        <v>1645</v>
      </c>
    </row>
    <row r="16" spans="1:14" x14ac:dyDescent="0.2">
      <c r="L16" s="56" t="s">
        <v>139</v>
      </c>
      <c r="M16" s="56" t="s">
        <v>251</v>
      </c>
      <c r="N16" s="56" t="s">
        <v>251</v>
      </c>
    </row>
    <row r="17" spans="1:14" x14ac:dyDescent="0.2">
      <c r="A17" s="69" t="s">
        <v>2442</v>
      </c>
      <c r="L17" s="56" t="s">
        <v>1650</v>
      </c>
      <c r="M17" s="56" t="s">
        <v>1652</v>
      </c>
      <c r="N17" s="56" t="s">
        <v>1651</v>
      </c>
    </row>
    <row r="18" spans="1:14" x14ac:dyDescent="0.2">
      <c r="A18" s="70" t="s">
        <v>2443</v>
      </c>
      <c r="B18" s="70">
        <v>0.75</v>
      </c>
      <c r="L18" s="56" t="s">
        <v>142</v>
      </c>
      <c r="M18" s="56" t="s">
        <v>252</v>
      </c>
      <c r="N18" s="56" t="s">
        <v>253</v>
      </c>
    </row>
    <row r="19" spans="1:14" x14ac:dyDescent="0.2">
      <c r="A19" s="56" t="s">
        <v>2444</v>
      </c>
      <c r="B19" s="56">
        <v>0</v>
      </c>
      <c r="L19" s="56" t="s">
        <v>549</v>
      </c>
      <c r="M19" s="56" t="s">
        <v>254</v>
      </c>
      <c r="N19" s="56" t="s">
        <v>255</v>
      </c>
    </row>
    <row r="20" spans="1:14" x14ac:dyDescent="0.2">
      <c r="A20" s="56" t="s">
        <v>2445</v>
      </c>
      <c r="B20" s="56">
        <v>0.75</v>
      </c>
      <c r="L20" s="56" t="s">
        <v>145</v>
      </c>
      <c r="M20" s="56" t="s">
        <v>145</v>
      </c>
      <c r="N20" s="56" t="s">
        <v>256</v>
      </c>
    </row>
    <row r="21" spans="1:14" x14ac:dyDescent="0.2">
      <c r="A21" s="56" t="s">
        <v>2446</v>
      </c>
      <c r="B21" s="56">
        <v>0.5</v>
      </c>
      <c r="L21" s="56" t="s">
        <v>143</v>
      </c>
      <c r="M21" s="56" t="s">
        <v>143</v>
      </c>
      <c r="N21" s="56" t="s">
        <v>257</v>
      </c>
    </row>
    <row r="22" spans="1:14" x14ac:dyDescent="0.2">
      <c r="A22" s="56" t="s">
        <v>2447</v>
      </c>
      <c r="L22" s="56" t="s">
        <v>27</v>
      </c>
      <c r="M22" s="56" t="s">
        <v>27</v>
      </c>
      <c r="N22" s="56" t="s">
        <v>258</v>
      </c>
    </row>
    <row r="23" spans="1:14" x14ac:dyDescent="0.2">
      <c r="L23" s="56" t="s">
        <v>141</v>
      </c>
      <c r="M23" s="56" t="s">
        <v>141</v>
      </c>
      <c r="N23" s="56" t="s">
        <v>259</v>
      </c>
    </row>
    <row r="24" spans="1:14" x14ac:dyDescent="0.2">
      <c r="A24" s="56" t="s">
        <v>2448</v>
      </c>
      <c r="L24" s="56" t="s">
        <v>454</v>
      </c>
      <c r="M24" s="56" t="s">
        <v>260</v>
      </c>
      <c r="N24" s="56" t="s">
        <v>261</v>
      </c>
    </row>
    <row r="25" spans="1:14" x14ac:dyDescent="0.2">
      <c r="A25" s="56" t="s">
        <v>2449</v>
      </c>
      <c r="L25" s="56" t="s">
        <v>421</v>
      </c>
      <c r="M25" s="56" t="s">
        <v>421</v>
      </c>
    </row>
    <row r="26" spans="1:14" x14ac:dyDescent="0.2">
      <c r="A26" s="56" t="s">
        <v>2450</v>
      </c>
      <c r="L26" s="59"/>
      <c r="M26" s="59"/>
      <c r="N26" s="59"/>
    </row>
    <row r="28" spans="1:14" x14ac:dyDescent="0.2">
      <c r="A28" s="56" t="s">
        <v>2451</v>
      </c>
    </row>
    <row r="29" spans="1:14" x14ac:dyDescent="0.2">
      <c r="A29" s="56" t="s">
        <v>2452</v>
      </c>
    </row>
    <row r="31" spans="1:14" x14ac:dyDescent="0.2">
      <c r="A31" s="56" t="s">
        <v>2453</v>
      </c>
    </row>
    <row r="33" spans="1:2" x14ac:dyDescent="0.2">
      <c r="A33" s="56" t="s">
        <v>2454</v>
      </c>
    </row>
    <row r="34" spans="1:2" x14ac:dyDescent="0.2">
      <c r="A34" s="56" t="s">
        <v>4406</v>
      </c>
    </row>
    <row r="35" spans="1:2" x14ac:dyDescent="0.2">
      <c r="A35" s="56" t="s">
        <v>4964</v>
      </c>
    </row>
    <row r="37" spans="1:2" ht="15" thickBot="1" x14ac:dyDescent="0.25">
      <c r="A37" s="74" t="s">
        <v>3259</v>
      </c>
      <c r="B37" s="75" t="s">
        <v>475</v>
      </c>
    </row>
    <row r="38" spans="1:2" x14ac:dyDescent="0.2">
      <c r="A38" s="76">
        <v>1</v>
      </c>
      <c r="B38" s="77">
        <v>0</v>
      </c>
    </row>
    <row r="39" spans="1:2" x14ac:dyDescent="0.2">
      <c r="A39" s="78">
        <v>2</v>
      </c>
      <c r="B39" s="79">
        <v>1</v>
      </c>
    </row>
    <row r="40" spans="1:2" x14ac:dyDescent="0.2">
      <c r="A40" s="78">
        <v>3</v>
      </c>
      <c r="B40" s="79">
        <v>0</v>
      </c>
    </row>
    <row r="41" spans="1:2" ht="15" thickBot="1" x14ac:dyDescent="0.25">
      <c r="A41" s="80">
        <v>4</v>
      </c>
      <c r="B41" s="81">
        <v>0</v>
      </c>
    </row>
    <row r="42" spans="1:2" x14ac:dyDescent="0.2">
      <c r="A42" s="136"/>
      <c r="B42" s="137"/>
    </row>
    <row r="43" spans="1:2" ht="15" thickBot="1" x14ac:dyDescent="0.25">
      <c r="A43" s="56" t="s">
        <v>4829</v>
      </c>
    </row>
    <row r="44" spans="1:2" x14ac:dyDescent="0.2">
      <c r="A44" s="133"/>
    </row>
    <row r="45" spans="1:2" x14ac:dyDescent="0.2">
      <c r="A45" s="134" t="s">
        <v>4404</v>
      </c>
    </row>
    <row r="46" spans="1:2" ht="15" thickBot="1" x14ac:dyDescent="0.25">
      <c r="A46" s="135" t="s">
        <v>4405</v>
      </c>
    </row>
    <row r="48" spans="1:2" x14ac:dyDescent="0.2">
      <c r="A48" s="151" t="s">
        <v>452</v>
      </c>
      <c r="B48" s="151" t="s">
        <v>475</v>
      </c>
    </row>
    <row r="49" spans="1:2" x14ac:dyDescent="0.2">
      <c r="A49" s="152" t="s">
        <v>3014</v>
      </c>
      <c r="B49" s="152">
        <v>1</v>
      </c>
    </row>
    <row r="50" spans="1:2" x14ac:dyDescent="0.2">
      <c r="A50" s="152" t="s">
        <v>3015</v>
      </c>
      <c r="B50" s="152">
        <v>0</v>
      </c>
    </row>
    <row r="51" spans="1:2" x14ac:dyDescent="0.2">
      <c r="A51" s="152" t="s">
        <v>1643</v>
      </c>
      <c r="B51" s="152">
        <v>0</v>
      </c>
    </row>
    <row r="52" spans="1:2" x14ac:dyDescent="0.2">
      <c r="A52" s="152" t="s">
        <v>4963</v>
      </c>
      <c r="B52" s="152">
        <v>0</v>
      </c>
    </row>
  </sheetData>
  <customSheetViews>
    <customSheetView guid="{55700D8E-9848-458B-B9F1-77EAB58556E8}" showRuler="0">
      <pageMargins left="0.75" right="0.75" top="1" bottom="1" header="0.5" footer="0.5"/>
      <pageSetup orientation="portrait" horizontalDpi="4294967293" verticalDpi="0" r:id="rId1"/>
      <headerFooter alignWithMargins="0"/>
    </customSheetView>
  </customSheetViews>
  <mergeCells count="1">
    <mergeCell ref="L4:N4"/>
  </mergeCells>
  <phoneticPr fontId="3" type="noConversion"/>
  <pageMargins left="0.25" right="0.25" top="0.75" bottom="0.75" header="0.3" footer="0.3"/>
  <pageSetup fitToWidth="0" fitToHeight="2" orientation="landscape" r:id="rId2"/>
  <headerFooter alignWithMargins="0">
    <oddHeader>&amp;C&amp;"Arial,Bold"&amp;12Tri-Com Central Dispatch, IL
CAD Functional Specifications&amp;R&amp;"Arial,Bold"&amp;12&amp;A</oddHeader>
    <oddFooter>&amp;L&amp;"Arial,Bold"&amp;10L.R. Kimball, November, 2014&amp;R&amp;"Arial,Bold"&amp;10Page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Evaluation Overview</vt:lpstr>
      <vt:lpstr>Instructions</vt:lpstr>
      <vt:lpstr>System</vt:lpstr>
      <vt:lpstr>Common</vt:lpstr>
      <vt:lpstr>CAD</vt:lpstr>
      <vt:lpstr>GIS</vt:lpstr>
      <vt:lpstr>Terminology</vt:lpstr>
      <vt:lpstr>Comments</vt:lpstr>
      <vt:lpstr>Support Data</vt:lpstr>
      <vt:lpstr>Index</vt:lpstr>
      <vt:lpstr>Availability</vt:lpstr>
      <vt:lpstr>AvailabilityData</vt:lpstr>
      <vt:lpstr>Existing</vt:lpstr>
      <vt:lpstr>System!Print_Area</vt:lpstr>
      <vt:lpstr>CAD!Print_Titles</vt:lpstr>
      <vt:lpstr>Common!Print_Titles</vt:lpstr>
      <vt:lpstr>GIS!Print_Titles</vt:lpstr>
      <vt:lpstr>System!Print_Titles</vt:lpstr>
      <vt:lpstr>Terminology!Print_Titles</vt:lpstr>
      <vt:lpstr>Results</vt:lpstr>
      <vt:lpstr>specdata</vt:lpstr>
      <vt:lpstr>SpecType</vt:lpstr>
    </vt:vector>
  </TitlesOfParts>
  <Company>IS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SWalker</dc:creator>
  <cp:lastModifiedBy>Administrator</cp:lastModifiedBy>
  <cp:lastPrinted>2015-10-16T17:08:11Z</cp:lastPrinted>
  <dcterms:created xsi:type="dcterms:W3CDTF">2008-06-02T12:59:48Z</dcterms:created>
  <dcterms:modified xsi:type="dcterms:W3CDTF">2017-07-27T14:07:55Z</dcterms:modified>
</cp:coreProperties>
</file>