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U:\DOIT TM Outsourced Managed IT Services 2018\"/>
    </mc:Choice>
  </mc:AlternateContent>
  <bookViews>
    <workbookView xWindow="0" yWindow="0" windowWidth="23100" windowHeight="11325" tabRatio="844" xr2:uid="{00000000-000D-0000-FFFF-FFFF00000000}"/>
  </bookViews>
  <sheets>
    <sheet name="Title" sheetId="10" r:id="rId1"/>
    <sheet name="Summary" sheetId="1" r:id="rId2"/>
    <sheet name="Section 4.4 Data Center" sheetId="6" r:id="rId3"/>
    <sheet name="Section 4.5 End User Compt." sheetId="5" r:id="rId4"/>
    <sheet name="Section 4.6 Data Network Serv." sheetId="4" r:id="rId5"/>
    <sheet name="Section 4.8 Help Desk Services" sheetId="8" r:id="rId6"/>
    <sheet name="Section 4.9 Cross Funct. Srvcs." sheetId="7" r:id="rId7"/>
    <sheet name="Section 4.11 Sp. Projects" sheetId="13" r:id="rId8"/>
  </sheets>
  <definedNames>
    <definedName name="_xlnm._FilterDatabase" localSheetId="7" hidden="1">'Section 4.11 Sp. Projects'!$A$21:$J$30</definedName>
    <definedName name="_xlnm._FilterDatabase" localSheetId="2" hidden="1">'Section 4.4 Data Center'!$A$21:$J$89</definedName>
    <definedName name="_xlnm._FilterDatabase" localSheetId="3" hidden="1">'Section 4.5 End User Compt.'!$A$21:$J$38</definedName>
    <definedName name="_xlnm._FilterDatabase" localSheetId="4" hidden="1">'Section 4.6 Data Network Serv.'!$A$21:$J$48</definedName>
    <definedName name="_xlnm._FilterDatabase" localSheetId="5" hidden="1">'Section 4.8 Help Desk Services'!$A$21:$J$43</definedName>
    <definedName name="_xlnm._FilterDatabase" localSheetId="6" hidden="1">'Section 4.9 Cross Funct. Srvcs.'!$A$21:$J$50</definedName>
    <definedName name="_xlnm.Print_Area" localSheetId="7">'Section 4.11 Sp. Projects'!$A$1:$J$30</definedName>
    <definedName name="_xlnm.Print_Area" localSheetId="2">'Section 4.4 Data Center'!$A$1:$J$82</definedName>
    <definedName name="_xlnm.Print_Area" localSheetId="3">'Section 4.5 End User Compt.'!$A$1:$J$38</definedName>
    <definedName name="_xlnm.Print_Area" localSheetId="4">'Section 4.6 Data Network Serv.'!$A$1:$J$48</definedName>
    <definedName name="_xlnm.Print_Area" localSheetId="5">'Section 4.8 Help Desk Services'!$A$1:$J$42</definedName>
    <definedName name="_xlnm.Print_Area" localSheetId="6">'Section 4.9 Cross Funct. Srvcs.'!$A$1:$J$50</definedName>
    <definedName name="_xlnm.Print_Area" localSheetId="1">Summary!$A$1:$F$24</definedName>
    <definedName name="_xlnm.Print_Titles" localSheetId="7">'Section 4.11 Sp. Projects'!$20:$21</definedName>
    <definedName name="_xlnm.Print_Titles" localSheetId="2">'Section 4.4 Data Center'!$20:$21</definedName>
    <definedName name="_xlnm.Print_Titles" localSheetId="3">'Section 4.5 End User Compt.'!$20:$21</definedName>
    <definedName name="_xlnm.Print_Titles" localSheetId="4">'Section 4.6 Data Network Serv.'!$20:$21</definedName>
    <definedName name="_xlnm.Print_Titles" localSheetId="5">'Section 4.8 Help Desk Services'!$20:$21</definedName>
    <definedName name="_xlnm.Print_Titles" localSheetId="6">'Section 4.9 Cross Funct. Srvcs.'!$20:$21</definedName>
    <definedName name="Z_CACC2C27_A6EF_4AD8_8DEB_6E9375FDBCB9_.wvu.Cols" localSheetId="7" hidden="1">'Section 4.11 Sp. Projects'!$F:$H</definedName>
    <definedName name="Z_CACC2C27_A6EF_4AD8_8DEB_6E9375FDBCB9_.wvu.Cols" localSheetId="2" hidden="1">'Section 4.4 Data Center'!$F:$H</definedName>
    <definedName name="Z_CACC2C27_A6EF_4AD8_8DEB_6E9375FDBCB9_.wvu.Cols" localSheetId="3" hidden="1">'Section 4.5 End User Compt.'!$F:$H</definedName>
    <definedName name="Z_CACC2C27_A6EF_4AD8_8DEB_6E9375FDBCB9_.wvu.Cols" localSheetId="4" hidden="1">'Section 4.6 Data Network Serv.'!$F:$H</definedName>
    <definedName name="Z_CACC2C27_A6EF_4AD8_8DEB_6E9375FDBCB9_.wvu.Cols" localSheetId="5" hidden="1">'Section 4.8 Help Desk Services'!$F:$H</definedName>
    <definedName name="Z_CACC2C27_A6EF_4AD8_8DEB_6E9375FDBCB9_.wvu.Cols" localSheetId="6" hidden="1">'Section 4.9 Cross Funct. Srvcs.'!$F:$H</definedName>
    <definedName name="Z_CACC2C27_A6EF_4AD8_8DEB_6E9375FDBCB9_.wvu.PrintArea" localSheetId="7" hidden="1">'Section 4.11 Sp. Projects'!$A$20:$J$30</definedName>
    <definedName name="Z_CACC2C27_A6EF_4AD8_8DEB_6E9375FDBCB9_.wvu.PrintArea" localSheetId="2" hidden="1">'Section 4.4 Data Center'!$A$20:$J$82</definedName>
    <definedName name="Z_CACC2C27_A6EF_4AD8_8DEB_6E9375FDBCB9_.wvu.PrintArea" localSheetId="3" hidden="1">'Section 4.5 End User Compt.'!$A$20:$J$38</definedName>
    <definedName name="Z_CACC2C27_A6EF_4AD8_8DEB_6E9375FDBCB9_.wvu.PrintArea" localSheetId="4" hidden="1">'Section 4.6 Data Network Serv.'!$A$20:$J$48</definedName>
    <definedName name="Z_CACC2C27_A6EF_4AD8_8DEB_6E9375FDBCB9_.wvu.PrintArea" localSheetId="5" hidden="1">'Section 4.8 Help Desk Services'!$A$20:$J$42</definedName>
    <definedName name="Z_CACC2C27_A6EF_4AD8_8DEB_6E9375FDBCB9_.wvu.PrintArea" localSheetId="6" hidden="1">'Section 4.9 Cross Funct. Srvcs.'!$A$20:$J$50</definedName>
    <definedName name="Z_CACC2C27_A6EF_4AD8_8DEB_6E9375FDBCB9_.wvu.PrintTitles" localSheetId="7" hidden="1">'Section 4.11 Sp. Projects'!$20:$21</definedName>
    <definedName name="Z_CACC2C27_A6EF_4AD8_8DEB_6E9375FDBCB9_.wvu.PrintTitles" localSheetId="2" hidden="1">'Section 4.4 Data Center'!$20:$21</definedName>
    <definedName name="Z_CACC2C27_A6EF_4AD8_8DEB_6E9375FDBCB9_.wvu.PrintTitles" localSheetId="3" hidden="1">'Section 4.5 End User Compt.'!$20:$21</definedName>
    <definedName name="Z_CACC2C27_A6EF_4AD8_8DEB_6E9375FDBCB9_.wvu.PrintTitles" localSheetId="4" hidden="1">'Section 4.6 Data Network Serv.'!$20:$21</definedName>
    <definedName name="Z_CACC2C27_A6EF_4AD8_8DEB_6E9375FDBCB9_.wvu.PrintTitles" localSheetId="5" hidden="1">'Section 4.8 Help Desk Services'!$20:$21</definedName>
    <definedName name="Z_CACC2C27_A6EF_4AD8_8DEB_6E9375FDBCB9_.wvu.PrintTitles" localSheetId="6" hidden="1">'Section 4.9 Cross Funct. Srvcs.'!$20:$21</definedName>
    <definedName name="Z_CACC2C27_A6EF_4AD8_8DEB_6E9375FDBCB9_.wvu.Rows" localSheetId="4" hidden="1">'Section 4.6 Data Network Serv.'!#REF!</definedName>
    <definedName name="Z_CACC2C27_A6EF_4AD8_8DEB_6E9375FDBCB9_.wvu.Rows" localSheetId="1" hidden="1">Summary!#REF!,Summary!$18:$23</definedName>
  </definedNames>
  <calcPr calcId="171027" calcOnSave="0"/>
  <customWorkbookViews>
    <customWorkbookView name="Kim Weatherford - Personal View" guid="{CACC2C27-A6EF-4AD8-8DEB-6E9375FDBCB9}" mergeInterval="0" personalView="1" maximized="1" xWindow="1" yWindow="1" windowWidth="1003" windowHeight="538" activeSheetId="2"/>
    <customWorkbookView name="kiweathe - Personal View" guid="{D73489E7-8135-4CA5-A53E-FEDF8A5E0039}" mergeInterval="0" personalView="1" maximized="1" windowWidth="1020" windowHeight="592" activeSheetId="6"/>
    <customWorkbookView name="Current User - Personal View" guid="{F6B2FC8D-0125-4AE9-BB82-943D40E1505C}" mergeInterval="0" personalView="1" maximized="1" xWindow="1" yWindow="1" windowWidth="1440" windowHeight="645" activeSheetId="8"/>
    <customWorkbookView name="conlona - Personal View" guid="{2E752200-FB83-4F3E-8209-02A3D71B40B2}" mergeInterval="0" personalView="1" maximized="1" windowWidth="1276" windowHeight="566" activeSheetId="7"/>
    <customWorkbookView name="sanscart - Personal View" guid="{1ECDBA15-CEFB-401F-93CF-8A6D4D19595B}" mergeInterval="0" personalView="1" maximized="1" windowWidth="1276" windowHeight="602" activeSheetId="8" showComments="commNone"/>
    <customWorkbookView name="Alison - Personal View" guid="{889D2085-AC2C-4F90-8B3A-4FD46DFC124C}" mergeInterval="0" personalView="1" maximized="1" xWindow="1" yWindow="1" windowWidth="1280" windowHeight="545" activeSheetId="7"/>
  </customWorkbookViews>
</workbook>
</file>

<file path=xl/calcChain.xml><?xml version="1.0" encoding="utf-8"?>
<calcChain xmlns="http://schemas.openxmlformats.org/spreadsheetml/2006/main">
  <c r="I19" i="8" l="1"/>
  <c r="I19" i="6" l="1"/>
  <c r="E10" i="1"/>
  <c r="E66" i="6" l="1"/>
  <c r="E27" i="13"/>
  <c r="E33" i="5"/>
  <c r="E25" i="5"/>
  <c r="E87" i="6"/>
  <c r="E72" i="6"/>
  <c r="E71" i="6"/>
  <c r="E69" i="6"/>
  <c r="E28" i="13"/>
  <c r="E26" i="13"/>
  <c r="E25" i="13"/>
  <c r="E24" i="13"/>
  <c r="E23" i="13"/>
  <c r="E30" i="13"/>
  <c r="I19" i="13"/>
  <c r="B16" i="13"/>
  <c r="B18" i="13" s="1"/>
  <c r="A16" i="13"/>
  <c r="B17" i="13" s="1"/>
  <c r="B15" i="13"/>
  <c r="A15" i="13"/>
  <c r="B14" i="13"/>
  <c r="A14" i="13"/>
  <c r="B13" i="13"/>
  <c r="A13" i="13"/>
  <c r="B12" i="13"/>
  <c r="A12" i="13"/>
  <c r="B11" i="13"/>
  <c r="A11" i="13"/>
  <c r="B10" i="13"/>
  <c r="A10" i="13"/>
  <c r="B7" i="13"/>
  <c r="A7" i="13"/>
  <c r="B6" i="13"/>
  <c r="A6" i="13"/>
  <c r="B4" i="13"/>
  <c r="E34" i="7"/>
  <c r="A16" i="7"/>
  <c r="B16" i="7"/>
  <c r="A16" i="8"/>
  <c r="B16" i="8"/>
  <c r="E78" i="6"/>
  <c r="E86" i="6"/>
  <c r="E85" i="6"/>
  <c r="E83" i="6"/>
  <c r="A16" i="4"/>
  <c r="B16" i="4"/>
  <c r="A16" i="5"/>
  <c r="B16" i="5"/>
  <c r="B16" i="6"/>
  <c r="A16" i="6"/>
  <c r="E26" i="5"/>
  <c r="E23" i="5"/>
  <c r="A11" i="6"/>
  <c r="E76" i="6"/>
  <c r="E77" i="6"/>
  <c r="B4" i="8"/>
  <c r="B4" i="7"/>
  <c r="B4" i="6"/>
  <c r="B4" i="5"/>
  <c r="B4" i="4"/>
  <c r="E32" i="7"/>
  <c r="E33" i="7"/>
  <c r="E68" i="6"/>
  <c r="J27" i="13" l="1"/>
  <c r="C20" i="13"/>
  <c r="J28" i="13"/>
  <c r="J26" i="13"/>
  <c r="J25" i="13"/>
  <c r="B19" i="13"/>
  <c r="J24" i="13"/>
  <c r="J30" i="13"/>
  <c r="J23" i="13"/>
  <c r="B6" i="8"/>
  <c r="B13" i="4"/>
  <c r="B18" i="4" s="1"/>
  <c r="B6" i="4"/>
  <c r="B14" i="6"/>
  <c r="B6" i="6"/>
  <c r="I19" i="7"/>
  <c r="B15" i="7"/>
  <c r="B18" i="7" s="1"/>
  <c r="B6" i="7"/>
  <c r="B6" i="5"/>
  <c r="E50" i="7"/>
  <c r="E48" i="7"/>
  <c r="E39" i="7"/>
  <c r="E38" i="7"/>
  <c r="E37" i="7"/>
  <c r="E82" i="6"/>
  <c r="E81" i="6"/>
  <c r="E80" i="6"/>
  <c r="E74" i="6"/>
  <c r="E73" i="6"/>
  <c r="E70" i="6"/>
  <c r="E36" i="5"/>
  <c r="E34" i="5"/>
  <c r="E32" i="5"/>
  <c r="E31" i="5"/>
  <c r="E24" i="5"/>
  <c r="I19" i="5"/>
  <c r="B15" i="8"/>
  <c r="A15" i="8"/>
  <c r="B14" i="8"/>
  <c r="B18" i="8" s="1"/>
  <c r="A14" i="8"/>
  <c r="B13" i="8"/>
  <c r="A13" i="8"/>
  <c r="B12" i="8"/>
  <c r="A12" i="8"/>
  <c r="B11" i="8"/>
  <c r="A11" i="8"/>
  <c r="B10" i="8"/>
  <c r="A10" i="8"/>
  <c r="B7" i="8"/>
  <c r="A7" i="8"/>
  <c r="A6" i="8"/>
  <c r="A15" i="7"/>
  <c r="B17" i="7" s="1"/>
  <c r="A20" i="7" s="1"/>
  <c r="B14" i="7"/>
  <c r="A14" i="7"/>
  <c r="B13" i="7"/>
  <c r="A13" i="7"/>
  <c r="B12" i="7"/>
  <c r="A12" i="7"/>
  <c r="B11" i="7"/>
  <c r="A11" i="7"/>
  <c r="B10" i="7"/>
  <c r="A10" i="7"/>
  <c r="B7" i="7"/>
  <c r="A7" i="7"/>
  <c r="A6" i="7"/>
  <c r="B15" i="6"/>
  <c r="A15" i="6"/>
  <c r="A14" i="6"/>
  <c r="C20" i="6" s="1"/>
  <c r="B13" i="6"/>
  <c r="A13" i="6"/>
  <c r="B12" i="6"/>
  <c r="A12" i="6"/>
  <c r="B11" i="6"/>
  <c r="B18" i="6" s="1"/>
  <c r="B10" i="6"/>
  <c r="A10" i="6"/>
  <c r="B7" i="6"/>
  <c r="A7" i="6"/>
  <c r="A6" i="6"/>
  <c r="I19" i="4"/>
  <c r="A6" i="5"/>
  <c r="A7" i="5"/>
  <c r="B7" i="5"/>
  <c r="A10" i="5"/>
  <c r="B10" i="5"/>
  <c r="A11" i="5"/>
  <c r="B11" i="5"/>
  <c r="A12" i="5"/>
  <c r="B12" i="5"/>
  <c r="B18" i="5" s="1"/>
  <c r="A13" i="5"/>
  <c r="B13" i="5"/>
  <c r="A14" i="5"/>
  <c r="B14" i="5"/>
  <c r="A15" i="5"/>
  <c r="B15" i="5"/>
  <c r="A6" i="4"/>
  <c r="A7" i="4"/>
  <c r="B7" i="4"/>
  <c r="A10" i="4"/>
  <c r="B10" i="4"/>
  <c r="A11" i="4"/>
  <c r="B11" i="4"/>
  <c r="A12" i="4"/>
  <c r="B12" i="4"/>
  <c r="A13" i="4"/>
  <c r="B17" i="4" s="1"/>
  <c r="C20" i="4" s="1"/>
  <c r="A14" i="4"/>
  <c r="B14" i="4"/>
  <c r="A15" i="4"/>
  <c r="B15" i="4"/>
  <c r="J23" i="1"/>
  <c r="J19" i="1"/>
  <c r="J22" i="1"/>
  <c r="J20" i="1"/>
  <c r="J26" i="4" l="1"/>
  <c r="J56" i="6"/>
  <c r="J57" i="6"/>
  <c r="J58" i="6"/>
  <c r="J55" i="6"/>
  <c r="J53" i="6"/>
  <c r="J54" i="6"/>
  <c r="J37" i="6"/>
  <c r="J36" i="6"/>
  <c r="J27" i="6"/>
  <c r="J28" i="6"/>
  <c r="J24" i="6"/>
  <c r="J29" i="7"/>
  <c r="J28" i="7"/>
  <c r="J46" i="4"/>
  <c r="J44" i="4"/>
  <c r="J46" i="7"/>
  <c r="J43" i="4"/>
  <c r="J89" i="6"/>
  <c r="J87" i="6"/>
  <c r="J72" i="6"/>
  <c r="J69" i="6"/>
  <c r="J71" i="6"/>
  <c r="J35" i="6"/>
  <c r="J25" i="6"/>
  <c r="J33" i="6"/>
  <c r="J34" i="6"/>
  <c r="J38" i="6"/>
  <c r="J39" i="6"/>
  <c r="J32" i="6"/>
  <c r="J43" i="7"/>
  <c r="J44" i="7"/>
  <c r="J41" i="7"/>
  <c r="J42" i="7"/>
  <c r="J43" i="8"/>
  <c r="C20" i="8"/>
  <c r="B17" i="8"/>
  <c r="J19" i="13"/>
  <c r="J34" i="7"/>
  <c r="J35" i="7"/>
  <c r="J28" i="5"/>
  <c r="J29" i="5"/>
  <c r="J37" i="4"/>
  <c r="J32" i="4"/>
  <c r="J33" i="4"/>
  <c r="J31" i="4"/>
  <c r="J25" i="4"/>
  <c r="J23" i="4"/>
  <c r="J27" i="4"/>
  <c r="J29" i="4"/>
  <c r="J24" i="4"/>
  <c r="J28" i="4"/>
  <c r="J23" i="5"/>
  <c r="J26" i="5"/>
  <c r="J66" i="6"/>
  <c r="J63" i="6"/>
  <c r="J59" i="6"/>
  <c r="J49" i="6"/>
  <c r="J45" i="6"/>
  <c r="J41" i="6"/>
  <c r="J64" i="6"/>
  <c r="J60" i="6"/>
  <c r="J50" i="6"/>
  <c r="J46" i="6"/>
  <c r="J42" i="6"/>
  <c r="J62" i="6"/>
  <c r="J52" i="6"/>
  <c r="J48" i="6"/>
  <c r="J44" i="6"/>
  <c r="J61" i="6"/>
  <c r="J51" i="6"/>
  <c r="J47" i="6"/>
  <c r="J43" i="6"/>
  <c r="J83" i="6"/>
  <c r="J85" i="6"/>
  <c r="J86" i="6"/>
  <c r="J77" i="6"/>
  <c r="J78" i="6"/>
  <c r="J76" i="6"/>
  <c r="J38" i="5"/>
  <c r="B19" i="5"/>
  <c r="J34" i="5"/>
  <c r="J25" i="5"/>
  <c r="J31" i="5"/>
  <c r="J81" i="6"/>
  <c r="J73" i="6"/>
  <c r="J26" i="6"/>
  <c r="J82" i="6"/>
  <c r="J74" i="6"/>
  <c r="J70" i="6"/>
  <c r="J68" i="6"/>
  <c r="J29" i="6"/>
  <c r="J23" i="6"/>
  <c r="J80" i="6"/>
  <c r="J30" i="6"/>
  <c r="B19" i="6"/>
  <c r="J36" i="4"/>
  <c r="J48" i="4"/>
  <c r="J40" i="4"/>
  <c r="J42" i="4"/>
  <c r="B19" i="4"/>
  <c r="J39" i="4"/>
  <c r="J35" i="4"/>
  <c r="J35" i="8"/>
  <c r="J39" i="8"/>
  <c r="J33" i="8"/>
  <c r="J29" i="8"/>
  <c r="J26" i="8"/>
  <c r="J40" i="8"/>
  <c r="J36" i="8"/>
  <c r="J31" i="8"/>
  <c r="J25" i="8"/>
  <c r="J37" i="8"/>
  <c r="J30" i="8"/>
  <c r="J27" i="8"/>
  <c r="J23" i="8"/>
  <c r="J42" i="8"/>
  <c r="J38" i="8"/>
  <c r="J34" i="8"/>
  <c r="B19" i="8"/>
  <c r="J23" i="7"/>
  <c r="J25" i="7"/>
  <c r="J27" i="7"/>
  <c r="J30" i="7"/>
  <c r="J33" i="7"/>
  <c r="J38" i="7"/>
  <c r="B19" i="7"/>
  <c r="J24" i="7"/>
  <c r="J26" i="7"/>
  <c r="J32" i="7"/>
  <c r="J37" i="7"/>
  <c r="J39" i="7"/>
  <c r="J48" i="7"/>
  <c r="J50" i="7"/>
  <c r="J36" i="5"/>
  <c r="J32" i="5"/>
  <c r="J24" i="5"/>
  <c r="J19" i="6" l="1"/>
  <c r="J19" i="8"/>
  <c r="J19" i="5"/>
  <c r="J19" i="7"/>
  <c r="J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Ivy Anderson</author>
  </authors>
  <commentList>
    <comment ref="A80" authorId="0" shapeId="0" xr:uid="{00000000-0006-0000-0200-000001000000}">
      <text>
        <r>
          <rPr>
            <b/>
            <sz val="9"/>
            <color indexed="81"/>
            <rFont val="Tahoma"/>
            <family val="2"/>
          </rPr>
          <t>Ivy Anderson:</t>
        </r>
        <r>
          <rPr>
            <sz val="9"/>
            <color indexed="81"/>
            <rFont val="Tahoma"/>
            <family val="2"/>
          </rPr>
          <t xml:space="preserve">
these can be deleted:  We expect these tot o be linked t the applications.  The applications will need to be managed such that these are not an issue with the vendor.  Make every effort to separate out those that are linked to applications.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Ivy Anderson</author>
  </authors>
  <commentList>
    <comment ref="A21" authorId="0" shapeId="0" xr:uid="{00000000-0006-0000-0400-000001000000}">
      <text>
        <r>
          <rPr>
            <b/>
            <sz val="9"/>
            <color indexed="81"/>
            <rFont val="Tahoma"/>
            <family val="2"/>
          </rPr>
          <t>Ivy Anderson:</t>
        </r>
        <r>
          <rPr>
            <sz val="9"/>
            <color indexed="81"/>
            <rFont val="Tahoma"/>
            <family val="2"/>
          </rPr>
          <t xml:space="preserve">
As a going in poisition, this is a LOT better than what we have today, so it is a great starting position.  We may want to change it if there are major cost implications.  </t>
        </r>
      </text>
    </comment>
  </commentList>
</comments>
</file>

<file path=xl/sharedStrings.xml><?xml version="1.0" encoding="utf-8"?>
<sst xmlns="http://schemas.openxmlformats.org/spreadsheetml/2006/main" count="789" uniqueCount="370">
  <si>
    <t>At Risk Percentage</t>
  </si>
  <si>
    <t>Total Allocation Percentage</t>
  </si>
  <si>
    <t>Tower</t>
  </si>
  <si>
    <t>Allocation Per Tower</t>
  </si>
  <si>
    <t>Service Level</t>
  </si>
  <si>
    <t>Description</t>
  </si>
  <si>
    <t>KPI</t>
  </si>
  <si>
    <t>Calculation</t>
  </si>
  <si>
    <t>95% within 3 hours</t>
  </si>
  <si>
    <t>Monthly</t>
  </si>
  <si>
    <t>Business hours are defined by Smith &amp; Nephew</t>
  </si>
  <si>
    <t xml:space="preserve">Incident Management system </t>
  </si>
  <si>
    <t>Frequency</t>
  </si>
  <si>
    <t>Limits</t>
  </si>
  <si>
    <t>Source</t>
  </si>
  <si>
    <t>Allocation per Tower</t>
  </si>
  <si>
    <t>At Risk per Tower</t>
  </si>
  <si>
    <t>Credit</t>
  </si>
  <si>
    <t>Sum</t>
  </si>
  <si>
    <t>SAN and Switch Fabric Availability</t>
  </si>
  <si>
    <t>The percent of time that the SAN and Switch Fabric is available for normal business operations.</t>
  </si>
  <si>
    <t>SLA is defined as the availability of this service to the customer.</t>
  </si>
  <si>
    <t>Total available hours for SAN and Switch Fabric / Total hours in measurement period</t>
  </si>
  <si>
    <t>Business Hours are defined by Smith &amp; Nephew</t>
  </si>
  <si>
    <t>Service Provider supplies tool and reports on availability.</t>
  </si>
  <si>
    <t>Total storage capacity utilization (measured in GBs used approaches 80% of installed capacity )</t>
  </si>
  <si>
    <t>Number of times 80% utilization is reported within 1 business day / Total number of occurrences of utilization reaching 80%</t>
  </si>
  <si>
    <t>Number of times backups are performed within the designated timeframe / total number of backups scheduled</t>
  </si>
  <si>
    <t>Designated timeframes will be determined or approved by Smith &amp; Nephew</t>
  </si>
  <si>
    <t>Service Provider will provide tools and will report on this measure</t>
  </si>
  <si>
    <t>Factor</t>
  </si>
  <si>
    <t xml:space="preserve">100% inform Smith and Nephew  within one business day   </t>
  </si>
  <si>
    <t>COMMENTS</t>
  </si>
  <si>
    <t xml:space="preserve">Monthly </t>
  </si>
  <si>
    <t xml:space="preserve"> </t>
  </si>
  <si>
    <t>SAN and Switch fabric is defined as the enterprise SAN Storage System</t>
  </si>
  <si>
    <t>Backup Restore Requests (Production only)</t>
  </si>
  <si>
    <t>Maintenance period, are excluded from calculation window.</t>
  </si>
  <si>
    <t>Excludes servers that are backed up remotely.  S&amp;N will explore impact on critical servers outside of the DC.</t>
  </si>
  <si>
    <t>Backup Success Rate for Critical Servers in the HP Data Centers</t>
  </si>
  <si>
    <t>The percentage of time backups are successfully completed within the designated timeframe.</t>
  </si>
  <si>
    <t>Schedule</t>
  </si>
  <si>
    <t>N/A</t>
  </si>
  <si>
    <t>Elapsed Time</t>
  </si>
  <si>
    <t>End-Users surveyed should be very satisfied or satisfied</t>
  </si>
  <si>
    <t xml:space="preserve">Sum </t>
  </si>
  <si>
    <t>SLR Type</t>
  </si>
  <si>
    <t>Service Measure</t>
  </si>
  <si>
    <t>SLR Performance %</t>
  </si>
  <si>
    <t>Availability</t>
  </si>
  <si>
    <t>VPN Availability</t>
  </si>
  <si>
    <t>Network Transit Delay</t>
  </si>
  <si>
    <t>120 ms</t>
  </si>
  <si>
    <t>Elapsed Time – round trip transit delay from ingress and egress ports on premise devices.</t>
  </si>
  <si>
    <t>Network Service capacity reallocation or change</t>
  </si>
  <si>
    <t>Sustained avg. daily utilization reaches 60% of installed capacity</t>
  </si>
  <si>
    <t>IMAC– Implement service packs and updates to “dot” releases</t>
  </si>
  <si>
    <t>Overall Schedule</t>
  </si>
  <si>
    <t>Response Time</t>
  </si>
  <si>
    <t>NIDS – monitor for current attack signatures</t>
  </si>
  <si>
    <t>&lt;15 minutes</t>
  </si>
  <si>
    <t>Elapsed Time to Deploy</t>
  </si>
  <si>
    <t>Desktop/Laptop Operating System (including service packs and non-critical security patches)</t>
  </si>
  <si>
    <t>As agreed per project plan</t>
  </si>
  <si>
    <t>Elapsed Time to Update to Target Population for Each Deployment</t>
  </si>
  <si>
    <t>Service/Security Patches and Antivirus Updates</t>
  </si>
  <si>
    <t>Date and Time Scheduled</t>
  </si>
  <si>
    <t>As agreed case-by-case</t>
  </si>
  <si>
    <t>Within 1 day of request</t>
  </si>
  <si>
    <t>Frequency of Refresh</t>
  </si>
  <si>
    <t>Sun.–Sat., 0000–2400</t>
  </si>
  <si>
    <t>Per Server Availability</t>
  </si>
  <si>
    <t>QA/Test Systems and Servers</t>
  </si>
  <si>
    <t>Development Servers</t>
  </si>
  <si>
    <t>Deploy service/security patches/antivirus updates necessary to fix/repair environment vulnerabilities</t>
  </si>
  <si>
    <t>Capacity/Performance Trend Analysis and Reporting across all platforms</t>
  </si>
  <si>
    <t>Monthly measurement/ analysis and periodic notification on resource utilization and trends for critical system resources</t>
  </si>
  <si>
    <t>Server Provisioning</t>
  </si>
  <si>
    <t>Notification of vendor Software upgrades and new releases</t>
  </si>
  <si>
    <t>Implementation of service packs and updates to “dot” releases</t>
  </si>
  <si>
    <t>Instance Creation and Refresh</t>
  </si>
  <si>
    <t>Create End-User ID, Grants, Revokes, Create table space, other data definition requests</t>
  </si>
  <si>
    <t>Schema changes and stored procedures</t>
  </si>
  <si>
    <t>1 Business Day,  Based on a per-database request</t>
  </si>
  <si>
    <t>Daily</t>
  </si>
  <si>
    <t>Full (Backup)</t>
  </si>
  <si>
    <t>Weekly</t>
  </si>
  <si>
    <t>Incremental backup</t>
  </si>
  <si>
    <t>Restore Requests for production data</t>
  </si>
  <si>
    <t>Restore Requests for recovery of test data or data volume backups</t>
  </si>
  <si>
    <t>Restore Requests for recovery of data or data volume backups</t>
  </si>
  <si>
    <t>&gt;1 week old</t>
  </si>
  <si>
    <t>All</t>
  </si>
  <si>
    <t>Successful DR test</t>
  </si>
  <si>
    <t>Successful annual test of each DR recovery time</t>
  </si>
  <si>
    <t>Accuracy percentage of each of the following data elements as determined by audit:</t>
  </si>
  <si>
    <t>Response Time
Data 1 week old or less</t>
  </si>
  <si>
    <t>Monthly analysis reports
Interim reports on rapidly developing events and trends identification</t>
  </si>
  <si>
    <t>Incident Resolution</t>
  </si>
  <si>
    <t>Network Availability</t>
  </si>
  <si>
    <t>Network Performance</t>
  </si>
  <si>
    <t>Network Administration</t>
  </si>
  <si>
    <t>Software Installation</t>
  </si>
  <si>
    <t>Asset Management</t>
  </si>
  <si>
    <t>Backup Schedule</t>
  </si>
  <si>
    <t>Restoration Services</t>
  </si>
  <si>
    <t>General Admintration Functions</t>
  </si>
  <si>
    <t>Server Software Refresh</t>
  </si>
  <si>
    <t>Database Management System (DBMS) Administration</t>
  </si>
  <si>
    <t xml:space="preserve">Create = 2 Business Days, Refresh = 1 Business Day ,   </t>
  </si>
  <si>
    <t>2 hours (1–5 requests daily),  4 hours,  (6–10 requests daily),  2 Business Days &gt;10 daily,  Based on a per-database request</t>
  </si>
  <si>
    <t>Security Intrusion Detection</t>
  </si>
  <si>
    <t>Confidential and Proprietary Information</t>
  </si>
  <si>
    <t xml:space="preserve">Current as of:  </t>
  </si>
  <si>
    <t xml:space="preserve">Initiate the process of restoring files when notified by Smith &amp; Nephew or after becoming aware of failure through self analysis or contact center. </t>
  </si>
  <si>
    <t>Number of requests initiated with 3 hours / Total number of restore requests</t>
  </si>
  <si>
    <t>Appendix 4.1 - SLR Weightings - Summary</t>
  </si>
  <si>
    <t>Time to Respond</t>
  </si>
  <si>
    <t>Severity Level 1</t>
  </si>
  <si>
    <t>Time to Resolve</t>
  </si>
  <si>
    <t>&lt;2 hours</t>
  </si>
  <si>
    <t>Severity Level 2</t>
  </si>
  <si>
    <t>&lt;4 hours</t>
  </si>
  <si>
    <t>Severity Level 3</t>
  </si>
  <si>
    <t>&lt;8 hours</t>
  </si>
  <si>
    <t>Severity Level 4</t>
  </si>
  <si>
    <t>Next Business Day or as prioritized by Provider</t>
  </si>
  <si>
    <t>Service Requests</t>
  </si>
  <si>
    <t>Target Time</t>
  </si>
  <si>
    <t>Deliver proposal within target time</t>
  </si>
  <si>
    <t>Completion Date</t>
  </si>
  <si>
    <t>Completion of milestones by scheduled completion date</t>
  </si>
  <si>
    <t>Functional Requirements Met</t>
  </si>
  <si>
    <t>Scale-based Opinion Survey</t>
  </si>
  <si>
    <t>4.5 or higher on a 5.0 point scale</t>
  </si>
  <si>
    <t>Data Network</t>
  </si>
  <si>
    <t>Data Center</t>
  </si>
  <si>
    <t>Cross Functional</t>
  </si>
  <si>
    <t>Help Desk</t>
  </si>
  <si>
    <t>Sun‑Sat, 0000‑2400</t>
  </si>
  <si>
    <t>Internet Access Availability</t>
  </si>
  <si>
    <t>Root Cause Analysis</t>
  </si>
  <si>
    <t>Offsite 35 days retention</t>
  </si>
  <si>
    <t>Off-site, 5 weeks retention</t>
  </si>
  <si>
    <t>Help Desk Availability</t>
  </si>
  <si>
    <t>Speed‑to‑Answer</t>
  </si>
  <si>
    <t>Phone Response Time</t>
  </si>
  <si>
    <t>Call Abandonment Rate</t>
  </si>
  <si>
    <t>E-Mail Response Rate</t>
  </si>
  <si>
    <t>Online Response Time</t>
  </si>
  <si>
    <t>First Contact Resolution</t>
  </si>
  <si>
    <t>First Contact Resolution Percentage</t>
  </si>
  <si>
    <t>Incident Closure Notice (via e-mail and/or phone)</t>
  </si>
  <si>
    <t>Completed within 1 Business Day of authorized request</t>
  </si>
  <si>
    <t>Completed within 3 Business Days of authorized request</t>
  </si>
  <si>
    <t>Case-by-case</t>
  </si>
  <si>
    <t>Password Reset</t>
  </si>
  <si>
    <t>Completed within 5 minutes of receipt of request</t>
  </si>
  <si>
    <t>Privilege Changes</t>
  </si>
  <si>
    <t>Disable End-User Account</t>
  </si>
  <si>
    <t>Terminate End-User Account</t>
  </si>
  <si>
    <t>After 14 Business Days of authorized request</t>
  </si>
  <si>
    <t>Procurement Request</t>
  </si>
  <si>
    <t>Request entered within 1 Business Day</t>
  </si>
  <si>
    <t xml:space="preserve">New End-User Account 
(up to 5 per request)
</t>
  </si>
  <si>
    <t xml:space="preserve">New End-User Account 
(6–20 per request)
</t>
  </si>
  <si>
    <t xml:space="preserve">New End-User Account 
(20+ per request)
</t>
  </si>
  <si>
    <t>Client Satisfaction Rate</t>
  </si>
  <si>
    <t>New Server</t>
  </si>
  <si>
    <t>Notification of Incident Priority Level 1 Outage to Help Desk</t>
  </si>
  <si>
    <t>On-Demand CPU Processing capability Change requests</t>
  </si>
  <si>
    <t>On-Demand disk storage capacity Change requests</t>
  </si>
  <si>
    <t>System security requests (RACF, ACF2)</t>
  </si>
  <si>
    <t>Next Business Day</t>
  </si>
  <si>
    <t>Implementation of version or major release updates</t>
  </si>
  <si>
    <t>Within 120 days after approved by City</t>
  </si>
  <si>
    <t>Performance tuning and maintenance</t>
  </si>
  <si>
    <t>Individual patches and requisite patches per database</t>
  </si>
  <si>
    <t>Same Business Day as signoff by City, completed within Availability SLRs</t>
  </si>
  <si>
    <t>Service packs and updates to “dot” releases</t>
  </si>
  <si>
    <t>Within 5 Business Days of signoff by the City. Required downtime is outside of the normal Availability SLRs.</t>
  </si>
  <si>
    <t>Version or major release updates</t>
  </si>
  <si>
    <t>Application Platform Online Response Time</t>
  </si>
  <si>
    <t>End-to-End Response Time</t>
  </si>
  <si>
    <t>Windows Development, Test and QA</t>
  </si>
  <si>
    <t>Intranet/Extranet Web Systems</t>
  </si>
  <si>
    <t>End‑to‑End Response Time</t>
  </si>
  <si>
    <t>Internet Web Service</t>
  </si>
  <si>
    <t>Proactive monitoring and preemptive intervention to maintain required performance levels. Two hours to respond to ad hoc requests.</t>
  </si>
  <si>
    <t>Increases/decreases of ±20% of baseline CPU processing capability within 2 days</t>
  </si>
  <si>
    <t>Increases/decreases of ±10% of installed storage capacity within 7 Business Days</t>
  </si>
  <si>
    <r>
      <t xml:space="preserve">Same Business Day as signoff, subject to agreed-upon Change </t>
    </r>
    <r>
      <rPr>
        <sz val="10"/>
        <color indexed="8"/>
        <rFont val="Arial"/>
        <family val="2"/>
      </rPr>
      <t>Management</t>
    </r>
    <r>
      <rPr>
        <sz val="10"/>
        <rFont val="Arial"/>
        <family val="2"/>
      </rPr>
      <t xml:space="preserve"> procedures</t>
    </r>
  </si>
  <si>
    <t>≤10 minutes of discovery</t>
  </si>
  <si>
    <t>Distributed Computing</t>
  </si>
  <si>
    <t>LAN, File and Print Servers</t>
  </si>
  <si>
    <t>Local Applications Servers</t>
  </si>
  <si>
    <t>Elapsed Time to Refresh</t>
  </si>
  <si>
    <t>Servers</t>
  </si>
  <si>
    <t>IMACs</t>
  </si>
  <si>
    <t>City of Chicago</t>
  </si>
  <si>
    <t xml:space="preserve">Router Availability - Critical Locations </t>
  </si>
  <si>
    <t>IP Dial Availability</t>
  </si>
  <si>
    <t>Packet Delivery Ratio</t>
  </si>
  <si>
    <t>Successful packet transmission</t>
  </si>
  <si>
    <t>99.95% (data loss ≤0.05%)</t>
  </si>
  <si>
    <t>Jitter</t>
  </si>
  <si>
    <t>Variation in timing, or time of arrival, of received packets.</t>
  </si>
  <si>
    <t>10 ms</t>
  </si>
  <si>
    <t>IMAC—Implement version or major release updates</t>
  </si>
  <si>
    <t xml:space="preserve">Elapsed Time </t>
  </si>
  <si>
    <t>IMAC—service addition or change as scheduled under Change Control process</t>
  </si>
  <si>
    <t>Increases of installed capacity within 2  months. Decreases of installed capacity within 6 months</t>
  </si>
  <si>
    <t>Proactive monitoring and reporting to City of need to increase capacity</t>
  </si>
  <si>
    <t>Sustained average daily CPU utilization approaches 70% of installed processor capacity—Inform City within 1 Business Day</t>
  </si>
  <si>
    <t>Advise City of need to allocate additional storage resources based on pre‑defined parameters and observed growth patterns</t>
  </si>
  <si>
    <t>Total monthly storage capacity utilization measured in GBs used approaches 80% of installed capacity—Inform City within 1 Business Day</t>
  </si>
  <si>
    <t>Proactive monitoring and preemptive intervention to advise City of need to increase capacity.</t>
  </si>
  <si>
    <t>Emergencies: ≤2 hours
Standard Requests: within normal change control parameters after submission by City</t>
  </si>
  <si>
    <t>NIDS – review all positive priority 1 and priority 2 alerts and notify City by E-mail</t>
  </si>
  <si>
    <t>Within 2 Business Day hours of City authorized request</t>
  </si>
  <si>
    <t>Time to Notify City of a Severity 1 or 2 Incident</t>
  </si>
  <si>
    <t>HIDS – monitor for changes to selected local files</t>
  </si>
  <si>
    <t>Sun-Sat, 0000-2400</t>
  </si>
  <si>
    <t>Testing of vulnerabilities &amp; Penetration</t>
  </si>
  <si>
    <t>Special Projects</t>
  </si>
  <si>
    <t>1) Automated Password Support
2) End-User Support
3) IT Operations and Technical Support</t>
  </si>
  <si>
    <t>&lt;20 minutes following Incident Resolution</t>
  </si>
  <si>
    <t>Provide monthly review of recurring and Level 1 and 2 Incident areas and Resolutions</t>
  </si>
  <si>
    <t>First Month—Report Weekly. Thereafter - Report Monthly</t>
  </si>
  <si>
    <t>End-User Account Administration</t>
  </si>
  <si>
    <t>Within 5 minutes of City authorized request</t>
  </si>
  <si>
    <t>Client Satisfaction</t>
  </si>
  <si>
    <t>Response/Distribution Rate</t>
  </si>
  <si>
    <t>Periodic Sample</t>
  </si>
  <si>
    <t>Scheduled Survey (conducted annually)</t>
  </si>
  <si>
    <t>≤20 seconds</t>
  </si>
  <si>
    <t>≤5%</t>
  </si>
  <si>
    <t>90% of transactions complete ≤0.5 seconds</t>
  </si>
  <si>
    <t>95% of transactions complete ≤1.0 seconds</t>
  </si>
  <si>
    <t>100% of transactions complete ≤3.0 seconds</t>
  </si>
  <si>
    <t>90% of transactions complete ≤1.0 seconds</t>
  </si>
  <si>
    <t>95% of transactions complete ≤1.5 seconds</t>
  </si>
  <si>
    <t>100% of transactions complete ≤2.0 seconds</t>
  </si>
  <si>
    <t>80% of transactions complete ≤1.5 sec</t>
  </si>
  <si>
    <t>95% of transactions complete ≤2.5 sec</t>
  </si>
  <si>
    <t>99.9% of transactions complete ≤3.5 sec</t>
  </si>
  <si>
    <t>50% of transactions complete ≤5.0 sec</t>
  </si>
  <si>
    <t>80% of transactions complete ≤30 sec</t>
  </si>
  <si>
    <t>99.9% of transactions complete ≤2 min</t>
  </si>
  <si>
    <t>≤1 hour</t>
  </si>
  <si>
    <t>Time to Report</t>
  </si>
  <si>
    <t>Within 24 hours of Incident Resolution</t>
  </si>
  <si>
    <t>Full (Archive)</t>
  </si>
  <si>
    <t>Off‑site, Indefinite</t>
  </si>
  <si>
    <t>Quarterly</t>
  </si>
  <si>
    <t>Time to recover</t>
  </si>
  <si>
    <t>Annual</t>
  </si>
  <si>
    <t>Serial Number
Location
Hardware/Software Configuration</t>
  </si>
  <si>
    <t>97.00%
97.00%
97.00%</t>
  </si>
  <si>
    <t>Scheduled Survey (conducted semiannually by the City or its designated Third Party agent)</t>
  </si>
  <si>
    <t>Semiannually</t>
  </si>
  <si>
    <t>Special Projects Services</t>
  </si>
  <si>
    <t>Project Estimation Methods and Tools Used for Cost and Schedule</t>
  </si>
  <si>
    <t>Target</t>
  </si>
  <si>
    <t>100% of projects</t>
  </si>
  <si>
    <t>Milestone Completion—Milestones on the Critical Path</t>
  </si>
  <si>
    <t>Milestone Completion—All Milestones NOT on Critical Path</t>
  </si>
  <si>
    <t>End-User Satisfaction</t>
  </si>
  <si>
    <t>End-User Satisfaction rate</t>
  </si>
  <si>
    <t>v</t>
  </si>
  <si>
    <t>Critical</t>
  </si>
  <si>
    <t>Windows Production Servers (Critical)</t>
  </si>
  <si>
    <t>Windows Production Servers (Non-Critical)</t>
  </si>
  <si>
    <t>Mon.–Fri., 0600–2100</t>
  </si>
  <si>
    <t>Mon.–Sat., 0600–2100</t>
  </si>
  <si>
    <t>Mon.–Fri., 0600–2100 &lt; 8 hours</t>
  </si>
  <si>
    <t>Mon.–Fri., 0600–2100 &lt; 24 hours</t>
  </si>
  <si>
    <t>Mon.–Fri., 0600–2100 &lt; 48 hours</t>
  </si>
  <si>
    <t xml:space="preserve">Production Windows </t>
  </si>
  <si>
    <t>at 30 minute intervals</t>
  </si>
  <si>
    <t>System Administration</t>
  </si>
  <si>
    <t>Advise City of need to allocate additional processing resources based on pre defined parameters and observed growth patterns</t>
  </si>
  <si>
    <t xml:space="preserve">Within 3 days for “critical” upgrades and releases – as defined by the vendor. 
Notify “Non-critical” upgrades and releases during monthly status meetings with the City.
</t>
  </si>
  <si>
    <t>Next available window as approved by the City</t>
  </si>
  <si>
    <t>Database Management System (DBMS) Refresh</t>
  </si>
  <si>
    <t>Data Retrieval</t>
  </si>
  <si>
    <t>Respond to Data Retrieval Requests</t>
  </si>
  <si>
    <t>&lt;1 day</t>
  </si>
  <si>
    <t>Distributed Computing Availability</t>
  </si>
  <si>
    <t>Within 2 days of request</t>
  </si>
  <si>
    <t xml:space="preserve">Core Image Software </t>
  </si>
  <si>
    <t xml:space="preserve">≤1 calendar day
Measured from approval for deployment by City to successful deployment for End-Users who connect to the Network during the specified time frame
</t>
  </si>
  <si>
    <t>VIP Tier 1</t>
  </si>
  <si>
    <t>Within 4 hours of request</t>
  </si>
  <si>
    <t>VIP Tier 2</t>
  </si>
  <si>
    <t>Deployment -New Server</t>
  </si>
  <si>
    <t>Server Updates/Refresh Requirements</t>
  </si>
  <si>
    <t>Entiresever population greater than three years old</t>
  </si>
  <si>
    <t>Monitor Continuously, Measure Daily, Report Monthly</t>
  </si>
  <si>
    <t>Monitor every 5 minutes, Measure Daily, Report Monthly</t>
  </si>
  <si>
    <t>Adding/deleting user accounts</t>
  </si>
  <si>
    <t xml:space="preserve">Firewall Management Implementation of firewall changes related to changing, adding/deleting firewall rules. </t>
  </si>
  <si>
    <t>Mon–Fri, 0600–2100, immediately</t>
  </si>
  <si>
    <t xml:space="preserve">&lt;24 hours
Note: Non-emergency IMACs should be performed during pre-scheduled maintenance hours
</t>
  </si>
  <si>
    <t xml:space="preserve">&lt;4 hours
Note: Non-emergency IMACs should be performed during pre-scheduled maintenance hours
</t>
  </si>
  <si>
    <t>Security Penetration Services</t>
  </si>
  <si>
    <t>Sat-Sun, 0000-2400</t>
  </si>
  <si>
    <t>Port Activation Services</t>
  </si>
  <si>
    <t xml:space="preserve">&lt;4 hours
</t>
  </si>
  <si>
    <t>Activate Ports</t>
  </si>
  <si>
    <t>1) Sun.–Sat., 0000–2400 2) Mon.–Fri., 0600–2100 3) Sun.–Sat., 0000–2400</t>
  </si>
  <si>
    <t xml:space="preserve">First Month—Measure Daily
Thereafter—Measure Daily
</t>
  </si>
  <si>
    <t>100% of closed Help Desk Incidents surveyed within 48 hours of closing ticket</t>
  </si>
  <si>
    <t xml:space="preserve">Periodic Sample—Measure Monthly
Annual Survey –Measure Annually
</t>
  </si>
  <si>
    <t xml:space="preserve">All End-Users surveyed </t>
  </si>
  <si>
    <t>Measure at Project Completion</t>
  </si>
  <si>
    <t>Measure Semiannually</t>
  </si>
  <si>
    <t>Backup Frequency Weekly</t>
  </si>
  <si>
    <t>Backup Frequency Monthly</t>
  </si>
  <si>
    <t xml:space="preserve">Commence restore within 3 Business Days
Note: Tapes stored offsite will be transported in 1 Business Day
</t>
  </si>
  <si>
    <t xml:space="preserve">End-User Satisfaction rate </t>
  </si>
  <si>
    <t>Accuracy of Data in Asset Tracking Database</t>
  </si>
  <si>
    <t>Audited as specified in Standards and Procedures Manual (quarterly as of Effective Date).</t>
  </si>
  <si>
    <t>DR Test</t>
  </si>
  <si>
    <t>Disaster Recovery</t>
  </si>
  <si>
    <t>1.E-mail</t>
  </si>
  <si>
    <t>2.FMPS (ERP), CSR (311 CRM system)</t>
  </si>
  <si>
    <t>3. IPI (Inspections and Permitting Initiatives)</t>
  </si>
  <si>
    <t>4. TBD</t>
  </si>
  <si>
    <t>&lt; 8 hours</t>
  </si>
  <si>
    <t xml:space="preserve"> &lt;16 hours</t>
  </si>
  <si>
    <t xml:space="preserve"> &lt;24 hours</t>
  </si>
  <si>
    <t>Backup Frequency Daily</t>
  </si>
  <si>
    <r>
      <rPr>
        <sz val="10"/>
        <color rgb="FFFF0000"/>
        <rFont val="Arial"/>
        <family val="2"/>
      </rPr>
      <t>≤</t>
    </r>
    <r>
      <rPr>
        <sz val="10"/>
        <rFont val="Arial"/>
        <family val="2"/>
      </rPr>
      <t>3 hours
from the City request
Note: Tapes stored offsite will be transported in 1 Business Day
from City request</t>
    </r>
  </si>
  <si>
    <r>
      <rPr>
        <sz val="10"/>
        <color rgb="FFFF0000"/>
        <rFont val="Arial"/>
        <family val="2"/>
      </rPr>
      <t>≤</t>
    </r>
    <r>
      <rPr>
        <sz val="10"/>
        <rFont val="Arial"/>
        <family val="2"/>
      </rPr>
      <t>8 hours
from the City request
Note: Tapes stored offsite will be transported in 1 Business Day
from City request</t>
    </r>
  </si>
  <si>
    <t>Criticality</t>
  </si>
  <si>
    <t>Key</t>
  </si>
  <si>
    <t>Standard User: 1–10 in a single request</t>
  </si>
  <si>
    <t>Standard User: More than 10 in a single request</t>
  </si>
  <si>
    <t>Performance Target</t>
  </si>
  <si>
    <t>Router Availability -Standard Location</t>
  </si>
  <si>
    <t>Appendix 5.1 - SLR Weightings</t>
  </si>
  <si>
    <t>UNIX Production Servers (Critical)</t>
  </si>
  <si>
    <t>UNIX Production Servers (Non-Critical)</t>
  </si>
  <si>
    <t>Production UNIX</t>
  </si>
  <si>
    <t>UNIX Development, Test and QA</t>
  </si>
  <si>
    <t>Windows Production Servers (Business Critical)</t>
  </si>
  <si>
    <t>LAN Availability Critical Locations</t>
  </si>
  <si>
    <t>LAN Availability Standard Locations</t>
  </si>
  <si>
    <t>99.9% - 99.99%</t>
  </si>
  <si>
    <t>Linux Production Servers (Critical)</t>
  </si>
  <si>
    <t>Linux Production Servers (Non-Critical)</t>
  </si>
  <si>
    <t>Linux Development, Test and QA</t>
  </si>
  <si>
    <t>Appendix 5.1 - SLR Weightings - Data Center</t>
  </si>
  <si>
    <t>Appendix 5.1 - SLR Weightings - Distributed Computing</t>
  </si>
  <si>
    <t>Appendix 5.1 - SLR Weightings - Data Network</t>
  </si>
  <si>
    <t>Appendix 5.1 - SLR Weightings - Help Desk</t>
  </si>
  <si>
    <t>Appendix 5.1 - SLR Weightings - Cross Functional</t>
  </si>
  <si>
    <t>Appendix 5.1 - SLR Weightings - Special Projects</t>
  </si>
  <si>
    <t>End User Software (shrink-wrap and Corporate Software approved by the City to be deployed)</t>
  </si>
  <si>
    <t>End User Computing</t>
  </si>
  <si>
    <t>City of Chicago  Managed IT Services</t>
  </si>
  <si>
    <t xml:space="preserve">Data Center </t>
  </si>
  <si>
    <t>UNIX/LINUX Production Servers (Business Critical)</t>
  </si>
  <si>
    <t>UNIX/LINUX Production Servers (Non-Critical)</t>
  </si>
  <si>
    <t>Production UNIX/Linux</t>
  </si>
  <si>
    <t>85% resolved by first contact</t>
  </si>
  <si>
    <t>Standard Help Desk Users</t>
  </si>
  <si>
    <t xml:space="preserve">&lt;30 minutes </t>
  </si>
  <si>
    <t>remove by Kevin Kirby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</si>
</sst>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m/dd/yy;@"/>
  </numFmts>
  <fonts count="24" x14ac:knownFonts="1">
    <font>
      <sz val="10"/>
      <name val="Arial"/>
    </font>
    <font>
      <sz val="10"/>
      <name val="Arial"/>
      <family val="2"/>
    </font>
    <font>
      <sz val="8"/>
      <name val="Arial"/>
      <family val="2"/>
    </font>
    <font>
      <sz val="11"/>
      <name val="Arial"/>
      <family val="2"/>
    </font>
    <font>
      <b/>
      <sz val="11"/>
      <name val="Arial"/>
      <family val="2"/>
    </font>
    <font>
      <b/>
      <i/>
      <u/>
      <sz val="11"/>
      <name val="Arial"/>
      <family val="2"/>
    </font>
    <font>
      <b/>
      <i/>
      <sz val="11"/>
      <name val="Arial"/>
      <family val="2"/>
    </font>
    <font>
      <i/>
      <sz val="11"/>
      <name val="Arial"/>
      <family val="2"/>
    </font>
    <font>
      <sz val="11"/>
      <color indexed="8"/>
      <name val="Arial"/>
      <family val="2"/>
    </font>
    <font>
      <sz val="11"/>
      <name val="Arial"/>
      <family val="2"/>
    </font>
    <font>
      <i/>
      <sz val="11"/>
      <color indexed="10"/>
      <name val="Arial"/>
      <family val="2"/>
    </font>
    <font>
      <b/>
      <sz val="10"/>
      <name val="Arial"/>
      <family val="2"/>
    </font>
    <font>
      <i/>
      <sz val="10"/>
      <name val="Arial"/>
      <family val="2"/>
    </font>
    <font>
      <sz val="10"/>
      <color indexed="8"/>
      <name val="Arial"/>
      <family val="2"/>
    </font>
    <font>
      <sz val="10"/>
      <color rgb="FF000000"/>
      <name val="Arial"/>
      <family val="2"/>
    </font>
    <font>
      <sz val="9"/>
      <name val="Arial"/>
      <family val="2"/>
    </font>
    <font>
      <sz val="9"/>
      <color indexed="81"/>
      <name val="Tahoma"/>
      <family val="2"/>
    </font>
    <font>
      <b/>
      <sz val="9"/>
      <color indexed="81"/>
      <name val="Tahoma"/>
      <family val="2"/>
    </font>
    <font>
      <sz val="10"/>
      <color theme="1"/>
      <name val="Arial"/>
      <family val="2"/>
    </font>
    <font>
      <sz val="10"/>
      <color rgb="FFFF0000"/>
      <name val="Arial"/>
      <family val="2"/>
    </font>
    <font>
      <b/>
      <i/>
      <u/>
      <sz val="10"/>
      <name val="Arial"/>
      <family val="2"/>
    </font>
    <font>
      <i/>
      <sz val="10"/>
      <color indexed="10"/>
      <name val="Arial"/>
      <family val="2"/>
    </font>
    <font>
      <b/>
      <u/>
      <sz val="10"/>
      <name val="Arial"/>
      <family val="2"/>
    </font>
    <font>
      <sz val="10"/>
      <name val="Times New Roman"/>
      <family val="1"/>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344">
    <xf numFmtId="0" fontId="0" fillId="0" borderId="0" xfId="0"/>
    <xf numFmtId="0" fontId="3" fillId="0" borderId="0" xfId="1" applyFont="1"/>
    <xf numFmtId="0" fontId="3" fillId="0" borderId="0" xfId="1" applyFont="1" applyAlignment="1">
      <alignment wrapText="1"/>
    </xf>
    <xf numFmtId="0" fontId="4" fillId="0" borderId="0" xfId="1" applyFont="1" applyFill="1" applyAlignment="1">
      <alignment horizontal="center" wrapText="1"/>
    </xf>
    <xf numFmtId="0" fontId="3" fillId="0" borderId="0" xfId="1" applyFont="1" applyAlignment="1">
      <alignment vertical="top" wrapText="1"/>
    </xf>
    <xf numFmtId="49" fontId="3" fillId="0" borderId="0" xfId="0" applyNumberFormat="1" applyFont="1"/>
    <xf numFmtId="49" fontId="3" fillId="0" borderId="0" xfId="0" applyNumberFormat="1" applyFont="1" applyAlignment="1"/>
    <xf numFmtId="0" fontId="4" fillId="3" borderId="1" xfId="0" applyFont="1" applyFill="1" applyBorder="1" applyAlignment="1">
      <alignment vertical="center"/>
    </xf>
    <xf numFmtId="0" fontId="3" fillId="0" borderId="0" xfId="0" applyFont="1"/>
    <xf numFmtId="0" fontId="4" fillId="4" borderId="2" xfId="0" applyFont="1" applyFill="1" applyBorder="1"/>
    <xf numFmtId="9" fontId="3" fillId="5" borderId="2" xfId="0" applyNumberFormat="1" applyFont="1" applyFill="1" applyBorder="1"/>
    <xf numFmtId="9" fontId="3" fillId="0" borderId="0" xfId="0" applyNumberFormat="1" applyFont="1"/>
    <xf numFmtId="0" fontId="3" fillId="0" borderId="0" xfId="0" applyFont="1" applyFill="1"/>
    <xf numFmtId="0" fontId="5" fillId="0" borderId="0" xfId="0" applyFont="1"/>
    <xf numFmtId="0" fontId="4" fillId="5" borderId="2" xfId="0" applyFont="1" applyFill="1" applyBorder="1"/>
    <xf numFmtId="0" fontId="6" fillId="0" borderId="2" xfId="0" applyFont="1" applyBorder="1"/>
    <xf numFmtId="9" fontId="6" fillId="0" borderId="2" xfId="0" applyNumberFormat="1" applyFont="1" applyBorder="1"/>
    <xf numFmtId="0" fontId="3" fillId="4" borderId="2" xfId="0" applyFont="1" applyFill="1" applyBorder="1"/>
    <xf numFmtId="0" fontId="7" fillId="4" borderId="0" xfId="0" applyFont="1" applyFill="1" applyBorder="1"/>
    <xf numFmtId="10" fontId="7" fillId="4" borderId="2" xfId="0" applyNumberFormat="1" applyFont="1" applyFill="1" applyBorder="1"/>
    <xf numFmtId="0" fontId="4" fillId="0" borderId="0" xfId="0" applyFont="1"/>
    <xf numFmtId="10" fontId="4" fillId="0" borderId="0" xfId="0" applyNumberFormat="1" applyFont="1"/>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8" xfId="0" applyFont="1" applyBorder="1" applyAlignment="1">
      <alignment horizontal="left" vertical="top" wrapText="1"/>
    </xf>
    <xf numFmtId="9" fontId="3" fillId="0" borderId="1" xfId="0" applyNumberFormat="1" applyFont="1" applyBorder="1" applyAlignment="1">
      <alignment horizontal="left" vertical="top" wrapText="1"/>
    </xf>
    <xf numFmtId="10" fontId="3" fillId="0" borderId="1" xfId="0" applyNumberFormat="1" applyFont="1" applyBorder="1"/>
    <xf numFmtId="10" fontId="3" fillId="0" borderId="0" xfId="0" applyNumberFormat="1" applyFont="1"/>
    <xf numFmtId="0" fontId="3" fillId="0" borderId="4" xfId="0" applyFont="1" applyBorder="1" applyAlignment="1">
      <alignmen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11"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8" fillId="0" borderId="13" xfId="0" applyFont="1" applyBorder="1" applyAlignment="1">
      <alignment horizontal="left" vertical="top" wrapText="1"/>
    </xf>
    <xf numFmtId="9" fontId="3" fillId="0" borderId="14" xfId="0" applyNumberFormat="1" applyFont="1" applyBorder="1" applyAlignment="1">
      <alignment horizontal="left" vertical="top" wrapText="1"/>
    </xf>
    <xf numFmtId="0" fontId="3" fillId="0" borderId="15" xfId="0" applyFont="1" applyBorder="1" applyAlignment="1">
      <alignment horizontal="left" vertical="top" wrapText="1"/>
    </xf>
    <xf numFmtId="0" fontId="8" fillId="0" borderId="1" xfId="0" applyFont="1" applyBorder="1" applyAlignment="1">
      <alignment horizontal="left" vertical="top" wrapText="1"/>
    </xf>
    <xf numFmtId="9" fontId="3" fillId="0" borderId="16" xfId="0" applyNumberFormat="1" applyFont="1" applyBorder="1" applyAlignment="1">
      <alignment horizontal="left" vertical="top" wrapText="1"/>
    </xf>
    <xf numFmtId="0" fontId="9" fillId="0" borderId="0" xfId="0" applyFont="1"/>
    <xf numFmtId="0" fontId="3" fillId="0" borderId="0" xfId="0" applyFont="1" applyAlignment="1">
      <alignment horizontal="left"/>
    </xf>
    <xf numFmtId="9" fontId="4" fillId="5" borderId="2" xfId="0" applyNumberFormat="1" applyFont="1" applyFill="1" applyBorder="1"/>
    <xf numFmtId="0" fontId="4" fillId="0" borderId="2" xfId="0" applyFont="1" applyBorder="1"/>
    <xf numFmtId="0" fontId="7" fillId="0" borderId="2" xfId="0" applyFont="1" applyBorder="1"/>
    <xf numFmtId="9" fontId="7" fillId="0" borderId="2" xfId="0" applyNumberFormat="1" applyFont="1" applyBorder="1"/>
    <xf numFmtId="0" fontId="7" fillId="0" borderId="2" xfId="0" applyFont="1" applyFill="1" applyBorder="1"/>
    <xf numFmtId="10" fontId="7" fillId="0" borderId="2" xfId="0" applyNumberFormat="1" applyFont="1" applyBorder="1"/>
    <xf numFmtId="0" fontId="7" fillId="0" borderId="0" xfId="0" applyFont="1" applyFill="1" applyBorder="1"/>
    <xf numFmtId="10" fontId="7" fillId="0" borderId="0" xfId="0" applyNumberFormat="1" applyFont="1" applyBorder="1"/>
    <xf numFmtId="10" fontId="3" fillId="0" borderId="1" xfId="0" applyNumberFormat="1" applyFont="1" applyBorder="1" applyAlignment="1">
      <alignment horizontal="center" vertical="top" wrapText="1"/>
    </xf>
    <xf numFmtId="10" fontId="3" fillId="0" borderId="1" xfId="0" applyNumberFormat="1" applyFont="1" applyBorder="1" applyAlignment="1">
      <alignment vertical="top"/>
    </xf>
    <xf numFmtId="0" fontId="3" fillId="0" borderId="1" xfId="0" applyFont="1" applyBorder="1" applyAlignment="1">
      <alignment horizontal="center" vertical="top" wrapText="1"/>
    </xf>
    <xf numFmtId="9" fontId="4" fillId="4" borderId="2" xfId="0" applyNumberFormat="1" applyFont="1" applyFill="1" applyBorder="1"/>
    <xf numFmtId="164" fontId="3" fillId="0" borderId="0" xfId="0" applyNumberFormat="1" applyFont="1"/>
    <xf numFmtId="0" fontId="4" fillId="0" borderId="0" xfId="0" applyFont="1" applyFill="1"/>
    <xf numFmtId="10" fontId="4" fillId="0" borderId="0" xfId="0" applyNumberFormat="1" applyFont="1" applyFill="1"/>
    <xf numFmtId="164" fontId="5" fillId="0" borderId="0" xfId="0" applyNumberFormat="1" applyFont="1"/>
    <xf numFmtId="164" fontId="4" fillId="2" borderId="1" xfId="0" applyNumberFormat="1" applyFont="1" applyFill="1" applyBorder="1" applyAlignment="1">
      <alignment horizontal="center" wrapText="1"/>
    </xf>
    <xf numFmtId="164" fontId="3" fillId="0" borderId="1" xfId="0" applyNumberFormat="1"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Border="1"/>
    <xf numFmtId="164" fontId="3" fillId="0" borderId="0" xfId="0" applyNumberFormat="1" applyFont="1" applyBorder="1"/>
    <xf numFmtId="0" fontId="4" fillId="0" borderId="2" xfId="0" applyFont="1" applyFill="1" applyBorder="1"/>
    <xf numFmtId="0" fontId="3" fillId="0" borderId="0" xfId="0" applyFont="1" applyAlignment="1">
      <alignment horizontal="center"/>
    </xf>
    <xf numFmtId="165" fontId="4" fillId="0" borderId="0" xfId="1" applyNumberFormat="1" applyFont="1" applyFill="1" applyAlignment="1">
      <alignment horizontal="center" wrapText="1"/>
    </xf>
    <xf numFmtId="0" fontId="3" fillId="0" borderId="1" xfId="0" applyFont="1" applyBorder="1" applyAlignment="1">
      <alignment vertical="top" wrapText="1"/>
    </xf>
    <xf numFmtId="0" fontId="1" fillId="0" borderId="17" xfId="0" applyFont="1" applyBorder="1" applyAlignment="1">
      <alignment vertical="top" wrapText="1"/>
    </xf>
    <xf numFmtId="0" fontId="1" fillId="0" borderId="1" xfId="0" applyFont="1" applyBorder="1" applyAlignment="1">
      <alignment vertical="top" wrapText="1"/>
    </xf>
    <xf numFmtId="0" fontId="1" fillId="0" borderId="9" xfId="0" applyFont="1" applyBorder="1" applyAlignment="1">
      <alignment vertical="top" wrapText="1"/>
    </xf>
    <xf numFmtId="10" fontId="1" fillId="0" borderId="9" xfId="0" applyNumberFormat="1" applyFont="1" applyBorder="1" applyAlignment="1">
      <alignment horizontal="center" vertical="top" wrapText="1"/>
    </xf>
    <xf numFmtId="10" fontId="9" fillId="0" borderId="0" xfId="0" applyNumberFormat="1" applyFont="1"/>
    <xf numFmtId="164" fontId="3" fillId="0" borderId="0" xfId="0" applyNumberFormat="1" applyFont="1" applyBorder="1" applyAlignment="1">
      <alignment horizontal="center" vertical="top" wrapText="1"/>
    </xf>
    <xf numFmtId="9" fontId="1" fillId="0" borderId="17" xfId="0" applyNumberFormat="1" applyFont="1" applyBorder="1" applyAlignment="1">
      <alignment horizontal="center" vertical="top" wrapText="1"/>
    </xf>
    <xf numFmtId="0" fontId="4" fillId="2" borderId="1" xfId="0" applyFont="1" applyFill="1" applyBorder="1" applyAlignment="1">
      <alignment horizontal="center" wrapText="1"/>
    </xf>
    <xf numFmtId="10" fontId="3" fillId="0" borderId="13" xfId="0" applyNumberFormat="1" applyFont="1" applyBorder="1" applyAlignment="1">
      <alignment horizontal="right" vertical="top"/>
    </xf>
    <xf numFmtId="0" fontId="1" fillId="0" borderId="5" xfId="0" applyFont="1" applyBorder="1" applyAlignment="1">
      <alignment vertical="top" wrapText="1"/>
    </xf>
    <xf numFmtId="0" fontId="1" fillId="0" borderId="13" xfId="0" applyFont="1" applyBorder="1" applyAlignment="1">
      <alignment vertical="top" wrapText="1"/>
    </xf>
    <xf numFmtId="10" fontId="1" fillId="0" borderId="17" xfId="0" applyNumberFormat="1" applyFont="1" applyBorder="1" applyAlignment="1">
      <alignment horizontal="center" vertical="top" wrapText="1"/>
    </xf>
    <xf numFmtId="10" fontId="1" fillId="0" borderId="20" xfId="0" applyNumberFormat="1" applyFont="1" applyBorder="1" applyAlignment="1">
      <alignment horizontal="center" vertical="top" wrapText="1"/>
    </xf>
    <xf numFmtId="10" fontId="1" fillId="0" borderId="24" xfId="0" applyNumberFormat="1" applyFont="1" applyBorder="1" applyAlignment="1">
      <alignment horizontal="center" vertical="top" wrapText="1"/>
    </xf>
    <xf numFmtId="0" fontId="1" fillId="0" borderId="4" xfId="0" applyFont="1" applyBorder="1" applyAlignment="1">
      <alignment vertical="top" wrapText="1"/>
    </xf>
    <xf numFmtId="0" fontId="3" fillId="0" borderId="6" xfId="0" applyFont="1" applyBorder="1"/>
    <xf numFmtId="0" fontId="1" fillId="0" borderId="13" xfId="0" applyFont="1" applyBorder="1" applyAlignment="1">
      <alignment vertical="top" wrapText="1"/>
    </xf>
    <xf numFmtId="0" fontId="1" fillId="0" borderId="3" xfId="0" applyFont="1" applyBorder="1" applyAlignment="1">
      <alignment vertical="top" wrapText="1"/>
    </xf>
    <xf numFmtId="0" fontId="1" fillId="0" borderId="10" xfId="0" applyFont="1" applyBorder="1" applyAlignment="1">
      <alignment vertical="top" wrapText="1"/>
    </xf>
    <xf numFmtId="10" fontId="1" fillId="0" borderId="13" xfId="0" applyNumberFormat="1" applyFont="1" applyBorder="1" applyAlignment="1">
      <alignment horizontal="center" vertical="top" wrapText="1"/>
    </xf>
    <xf numFmtId="0" fontId="12"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9" fontId="1" fillId="0" borderId="1" xfId="0" applyNumberFormat="1" applyFont="1" applyBorder="1" applyAlignment="1">
      <alignment horizontal="left" vertical="top" wrapText="1"/>
    </xf>
    <xf numFmtId="10" fontId="1" fillId="0" borderId="1" xfId="0" applyNumberFormat="1" applyFont="1" applyBorder="1" applyAlignment="1">
      <alignment vertical="top"/>
    </xf>
    <xf numFmtId="0" fontId="1" fillId="6" borderId="1" xfId="0" applyFont="1" applyFill="1" applyBorder="1" applyAlignment="1">
      <alignment wrapText="1"/>
    </xf>
    <xf numFmtId="0" fontId="1" fillId="6" borderId="1" xfId="0" applyFont="1" applyFill="1" applyBorder="1" applyAlignment="1">
      <alignment horizontal="left" vertical="top" wrapText="1"/>
    </xf>
    <xf numFmtId="0" fontId="1" fillId="6" borderId="1" xfId="0" applyFont="1" applyFill="1" applyBorder="1" applyAlignment="1">
      <alignment vertical="top" wrapText="1"/>
    </xf>
    <xf numFmtId="9" fontId="1" fillId="6" borderId="1" xfId="0" applyNumberFormat="1" applyFont="1" applyFill="1" applyBorder="1" applyAlignment="1">
      <alignment horizontal="left" vertical="top" wrapText="1"/>
    </xf>
    <xf numFmtId="10" fontId="1" fillId="6" borderId="1" xfId="0" applyNumberFormat="1" applyFont="1" applyFill="1" applyBorder="1" applyAlignment="1">
      <alignment vertical="top"/>
    </xf>
    <xf numFmtId="0" fontId="12" fillId="0" borderId="13" xfId="0" applyFont="1" applyBorder="1" applyAlignment="1">
      <alignment horizontal="left" vertical="top" wrapText="1"/>
    </xf>
    <xf numFmtId="0" fontId="1" fillId="0" borderId="13" xfId="0" applyFont="1" applyBorder="1" applyAlignment="1">
      <alignment horizontal="left" vertical="top" wrapText="1"/>
    </xf>
    <xf numFmtId="9" fontId="1" fillId="0" borderId="13" xfId="0" applyNumberFormat="1" applyFont="1" applyBorder="1" applyAlignment="1">
      <alignment horizontal="left" vertical="top" wrapText="1"/>
    </xf>
    <xf numFmtId="10" fontId="1" fillId="0" borderId="13" xfId="0" applyNumberFormat="1" applyFont="1" applyBorder="1" applyAlignment="1">
      <alignment vertical="top"/>
    </xf>
    <xf numFmtId="9" fontId="1" fillId="0" borderId="17" xfId="0" applyNumberFormat="1" applyFont="1" applyBorder="1" applyAlignment="1">
      <alignment horizontal="left" vertical="top" wrapText="1"/>
    </xf>
    <xf numFmtId="9" fontId="1" fillId="0" borderId="9" xfId="0" applyNumberFormat="1" applyFont="1" applyBorder="1" applyAlignment="1">
      <alignment horizontal="left" vertical="top" wrapText="1"/>
    </xf>
    <xf numFmtId="0" fontId="1" fillId="0" borderId="24" xfId="0" applyFont="1" applyBorder="1" applyAlignment="1">
      <alignment horizontal="left" vertical="top" wrapText="1"/>
    </xf>
    <xf numFmtId="0" fontId="1" fillId="0" borderId="24" xfId="0" applyFont="1" applyBorder="1" applyAlignment="1">
      <alignment vertical="top" wrapText="1"/>
    </xf>
    <xf numFmtId="9" fontId="1" fillId="0" borderId="24" xfId="0" applyNumberFormat="1" applyFont="1" applyBorder="1" applyAlignment="1">
      <alignment horizontal="left" vertical="top" wrapText="1"/>
    </xf>
    <xf numFmtId="0" fontId="1" fillId="0" borderId="1" xfId="0" applyFont="1" applyBorder="1"/>
    <xf numFmtId="0" fontId="11" fillId="2" borderId="1" xfId="0" applyFont="1" applyFill="1" applyBorder="1" applyAlignment="1">
      <alignment horizontal="center" wrapText="1"/>
    </xf>
    <xf numFmtId="0" fontId="11" fillId="2" borderId="1" xfId="0" applyFont="1" applyFill="1" applyBorder="1" applyAlignment="1">
      <alignment horizontal="left" vertical="top" wrapText="1"/>
    </xf>
    <xf numFmtId="164" fontId="11" fillId="2" borderId="1" xfId="0" applyNumberFormat="1" applyFont="1" applyFill="1" applyBorder="1" applyAlignment="1">
      <alignment horizontal="center" wrapText="1"/>
    </xf>
    <xf numFmtId="0" fontId="11" fillId="2" borderId="1" xfId="0" applyFont="1" applyFill="1" applyBorder="1" applyAlignment="1">
      <alignment horizontal="center" vertical="top" wrapText="1"/>
    </xf>
    <xf numFmtId="10" fontId="11" fillId="2" borderId="1" xfId="0" applyNumberFormat="1" applyFont="1" applyFill="1" applyBorder="1" applyAlignment="1">
      <alignment horizontal="center" wrapText="1"/>
    </xf>
    <xf numFmtId="10" fontId="1" fillId="6" borderId="1" xfId="0" applyNumberFormat="1" applyFont="1" applyFill="1" applyBorder="1" applyAlignment="1">
      <alignment horizontal="center" wrapText="1"/>
    </xf>
    <xf numFmtId="10" fontId="1" fillId="0" borderId="1" xfId="0" applyNumberFormat="1" applyFont="1" applyBorder="1" applyAlignment="1">
      <alignment horizontal="center" vertical="top" wrapText="1"/>
    </xf>
    <xf numFmtId="10" fontId="1" fillId="0" borderId="14" xfId="0" applyNumberFormat="1" applyFont="1" applyBorder="1" applyAlignment="1">
      <alignment horizontal="center" vertical="top" wrapText="1"/>
    </xf>
    <xf numFmtId="0" fontId="3"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9" fontId="3" fillId="0" borderId="1" xfId="0" applyNumberFormat="1" applyFont="1" applyFill="1" applyBorder="1" applyAlignment="1">
      <alignment horizontal="left" vertical="top" wrapText="1"/>
    </xf>
    <xf numFmtId="10" fontId="3" fillId="0" borderId="1" xfId="0" applyNumberFormat="1" applyFont="1" applyFill="1" applyBorder="1" applyAlignment="1">
      <alignment vertical="top"/>
    </xf>
    <xf numFmtId="0" fontId="14" fillId="0" borderId="1" xfId="0" applyFont="1" applyBorder="1" applyAlignment="1">
      <alignment vertical="center" wrapText="1"/>
    </xf>
    <xf numFmtId="0" fontId="1" fillId="0" borderId="17" xfId="0" applyFont="1" applyBorder="1" applyAlignment="1">
      <alignment vertical="center" wrapText="1"/>
    </xf>
    <xf numFmtId="0" fontId="1" fillId="0" borderId="1" xfId="0" applyFont="1" applyBorder="1" applyAlignment="1">
      <alignment vertical="center" wrapText="1"/>
    </xf>
    <xf numFmtId="0" fontId="1" fillId="0" borderId="9" xfId="0" applyFont="1" applyBorder="1" applyAlignment="1">
      <alignment vertical="center" wrapText="1"/>
    </xf>
    <xf numFmtId="0" fontId="11" fillId="2" borderId="13" xfId="0" applyFont="1" applyFill="1" applyBorder="1" applyAlignment="1">
      <alignment horizontal="center" vertical="center" wrapText="1"/>
    </xf>
    <xf numFmtId="0" fontId="11" fillId="2" borderId="13" xfId="0" applyFont="1" applyFill="1" applyBorder="1" applyAlignment="1">
      <alignment horizontal="left" vertical="center" wrapText="1"/>
    </xf>
    <xf numFmtId="10" fontId="11" fillId="2" borderId="13" xfId="0" applyNumberFormat="1" applyFont="1" applyFill="1" applyBorder="1" applyAlignment="1">
      <alignment horizontal="center" vertical="center" wrapText="1"/>
    </xf>
    <xf numFmtId="164" fontId="11" fillId="2" borderId="13" xfId="0" applyNumberFormat="1" applyFont="1" applyFill="1" applyBorder="1" applyAlignment="1">
      <alignment horizontal="center" vertical="center" wrapText="1"/>
    </xf>
    <xf numFmtId="10" fontId="1" fillId="0" borderId="17"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 fillId="0" borderId="9" xfId="0" applyFont="1" applyBorder="1" applyAlignment="1">
      <alignment horizontal="left" vertical="center" wrapText="1"/>
    </xf>
    <xf numFmtId="9" fontId="1" fillId="0" borderId="9" xfId="0" applyNumberFormat="1" applyFont="1" applyBorder="1" applyAlignment="1">
      <alignment horizontal="left" vertical="center" wrapText="1"/>
    </xf>
    <xf numFmtId="10" fontId="1" fillId="0" borderId="13" xfId="0" applyNumberFormat="1" applyFont="1" applyBorder="1" applyAlignment="1">
      <alignment vertical="center"/>
    </xf>
    <xf numFmtId="0" fontId="13" fillId="0" borderId="10" xfId="0" applyFont="1" applyBorder="1" applyAlignment="1">
      <alignment vertical="center" wrapText="1"/>
    </xf>
    <xf numFmtId="10" fontId="1" fillId="0" borderId="9" xfId="0" applyNumberFormat="1" applyFont="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10" fontId="1" fillId="0" borderId="1" xfId="0" applyNumberFormat="1" applyFont="1" applyBorder="1" applyAlignment="1">
      <alignment vertical="center"/>
    </xf>
    <xf numFmtId="0" fontId="1" fillId="0" borderId="1" xfId="0" applyFont="1" applyBorder="1" applyAlignment="1">
      <alignment vertical="center"/>
    </xf>
    <xf numFmtId="0" fontId="13" fillId="0" borderId="1" xfId="0" applyFont="1" applyFill="1" applyBorder="1" applyAlignment="1">
      <alignment vertical="center" wrapText="1"/>
    </xf>
    <xf numFmtId="0" fontId="1" fillId="0" borderId="17" xfId="0" applyFont="1" applyFill="1" applyBorder="1" applyAlignment="1">
      <alignment vertical="center" wrapText="1"/>
    </xf>
    <xf numFmtId="10" fontId="1" fillId="0" borderId="17"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10" fontId="1" fillId="0" borderId="1" xfId="0" applyNumberFormat="1" applyFont="1" applyFill="1" applyBorder="1" applyAlignment="1">
      <alignment vertical="center"/>
    </xf>
    <xf numFmtId="10" fontId="9" fillId="0" borderId="0" xfId="0" applyNumberFormat="1" applyFont="1" applyAlignment="1">
      <alignment horizontal="center" vertical="center"/>
    </xf>
    <xf numFmtId="10" fontId="3" fillId="0" borderId="0" xfId="0" applyNumberFormat="1" applyFont="1" applyAlignment="1">
      <alignment horizontal="center" vertical="center"/>
    </xf>
    <xf numFmtId="0" fontId="3" fillId="0" borderId="8" xfId="0" applyFont="1" applyBorder="1"/>
    <xf numFmtId="0" fontId="4" fillId="3" borderId="1" xfId="0" applyFont="1" applyFill="1" applyBorder="1" applyAlignment="1">
      <alignment horizontal="left" vertical="center"/>
    </xf>
    <xf numFmtId="0" fontId="3" fillId="4" borderId="2" xfId="0" applyFont="1" applyFill="1" applyBorder="1" applyAlignment="1">
      <alignment horizontal="left"/>
    </xf>
    <xf numFmtId="0" fontId="3" fillId="0" borderId="0" xfId="0" applyFont="1" applyFill="1" applyAlignment="1">
      <alignment horizontal="left"/>
    </xf>
    <xf numFmtId="0" fontId="4" fillId="4" borderId="2" xfId="0" applyFont="1" applyFill="1" applyBorder="1" applyAlignment="1">
      <alignment horizontal="left"/>
    </xf>
    <xf numFmtId="0" fontId="4" fillId="0" borderId="2" xfId="0" applyFont="1" applyBorder="1" applyAlignment="1">
      <alignment horizontal="left"/>
    </xf>
    <xf numFmtId="0" fontId="7" fillId="0" borderId="2" xfId="0" applyFont="1" applyBorder="1" applyAlignment="1">
      <alignment horizontal="left"/>
    </xf>
    <xf numFmtId="0" fontId="7" fillId="0" borderId="2" xfId="0" applyFont="1" applyFill="1" applyBorder="1" applyAlignment="1">
      <alignment horizontal="left"/>
    </xf>
    <xf numFmtId="0" fontId="7" fillId="0" borderId="0" xfId="0" applyFont="1" applyFill="1" applyBorder="1" applyAlignment="1">
      <alignment horizontal="left"/>
    </xf>
    <xf numFmtId="0" fontId="3" fillId="0" borderId="0" xfId="0" applyFont="1" applyBorder="1" applyAlignment="1">
      <alignment horizontal="left"/>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0" fontId="3" fillId="0" borderId="1" xfId="0" applyNumberFormat="1" applyFont="1" applyFill="1" applyBorder="1" applyAlignment="1">
      <alignment horizontal="center" vertical="top" wrapText="1"/>
    </xf>
    <xf numFmtId="164" fontId="3" fillId="0" borderId="1" xfId="0" applyNumberFormat="1" applyFont="1" applyBorder="1" applyAlignment="1">
      <alignment horizontal="left" vertical="top" wrapText="1"/>
    </xf>
    <xf numFmtId="10" fontId="3" fillId="0" borderId="1" xfId="0" applyNumberFormat="1" applyFont="1" applyBorder="1" applyAlignment="1">
      <alignment horizontal="right" vertical="top"/>
    </xf>
    <xf numFmtId="0" fontId="3" fillId="0" borderId="13" xfId="0" applyFont="1" applyFill="1" applyBorder="1" applyAlignment="1">
      <alignment vertical="top" wrapText="1"/>
    </xf>
    <xf numFmtId="0" fontId="3" fillId="0" borderId="13" xfId="0" applyFont="1" applyBorder="1" applyAlignment="1">
      <alignment horizontal="center" vertical="top" wrapText="1"/>
    </xf>
    <xf numFmtId="0" fontId="10" fillId="0" borderId="0" xfId="0" applyFont="1" applyBorder="1"/>
    <xf numFmtId="0" fontId="1" fillId="0" borderId="0" xfId="0" applyFont="1" applyAlignment="1">
      <alignment vertical="top" wrapText="1"/>
    </xf>
    <xf numFmtId="0" fontId="1" fillId="0" borderId="9" xfId="0" applyFont="1" applyBorder="1" applyAlignment="1">
      <alignment horizontal="left" vertical="top" wrapText="1"/>
    </xf>
    <xf numFmtId="0" fontId="1" fillId="0" borderId="17" xfId="0" applyFont="1" applyBorder="1" applyAlignment="1">
      <alignment horizontal="left" vertical="top" wrapText="1"/>
    </xf>
    <xf numFmtId="0" fontId="7" fillId="0" borderId="0" xfId="0" applyFont="1" applyFill="1" applyBorder="1" applyAlignment="1">
      <alignment horizontal="centerContinuous"/>
    </xf>
    <xf numFmtId="10" fontId="7" fillId="0" borderId="0" xfId="0" applyNumberFormat="1" applyFont="1" applyBorder="1" applyAlignment="1">
      <alignment horizontal="centerContinuous"/>
    </xf>
    <xf numFmtId="0" fontId="5"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10" fontId="4" fillId="0" borderId="0" xfId="0" applyNumberFormat="1" applyFont="1" applyAlignment="1">
      <alignment horizontal="centerContinuous"/>
    </xf>
    <xf numFmtId="9" fontId="1" fillId="0" borderId="4" xfId="0" applyNumberFormat="1" applyFont="1" applyBorder="1" applyAlignment="1">
      <alignment horizontal="center" vertical="top" wrapText="1"/>
    </xf>
    <xf numFmtId="0" fontId="1" fillId="0" borderId="22" xfId="0" applyFont="1" applyBorder="1" applyAlignment="1">
      <alignment vertical="top" wrapText="1"/>
    </xf>
    <xf numFmtId="0" fontId="1" fillId="0" borderId="23" xfId="0" applyFont="1" applyBorder="1" applyAlignment="1">
      <alignment vertical="top" wrapText="1"/>
    </xf>
    <xf numFmtId="9" fontId="1" fillId="0" borderId="21" xfId="0" applyNumberFormat="1" applyFont="1" applyBorder="1" applyAlignment="1">
      <alignment horizontal="center" vertical="top" wrapText="1"/>
    </xf>
    <xf numFmtId="0" fontId="1" fillId="0" borderId="17" xfId="0" applyFont="1" applyBorder="1" applyAlignment="1">
      <alignment horizontal="center" vertical="top" wrapText="1"/>
    </xf>
    <xf numFmtId="0" fontId="14" fillId="0" borderId="10" xfId="0" applyFont="1" applyBorder="1" applyAlignment="1">
      <alignment vertical="top" wrapText="1"/>
    </xf>
    <xf numFmtId="0" fontId="1" fillId="0" borderId="9" xfId="0" applyFont="1" applyBorder="1" applyAlignment="1">
      <alignment horizontal="center" vertical="top" wrapText="1"/>
    </xf>
    <xf numFmtId="0" fontId="1" fillId="0" borderId="13" xfId="0" applyFont="1" applyBorder="1" applyAlignment="1">
      <alignment wrapText="1"/>
    </xf>
    <xf numFmtId="0" fontId="1" fillId="0" borderId="9" xfId="0" applyFont="1" applyBorder="1" applyAlignment="1">
      <alignment wrapText="1"/>
    </xf>
    <xf numFmtId="0" fontId="1" fillId="0" borderId="4" xfId="0" applyFont="1" applyFill="1" applyBorder="1" applyAlignment="1">
      <alignment vertical="top" wrapText="1"/>
    </xf>
    <xf numFmtId="10" fontId="1" fillId="0" borderId="4" xfId="0" applyNumberFormat="1" applyFont="1" applyBorder="1" applyAlignment="1">
      <alignment horizontal="center" vertical="top" wrapText="1"/>
    </xf>
    <xf numFmtId="9" fontId="1" fillId="0" borderId="1"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23" xfId="0" applyFont="1" applyBorder="1" applyAlignment="1">
      <alignment horizontal="center" vertical="top" wrapText="1"/>
    </xf>
    <xf numFmtId="10" fontId="1" fillId="0" borderId="1" xfId="0" applyNumberFormat="1" applyFont="1" applyBorder="1" applyAlignment="1">
      <alignment vertical="top" wrapText="1"/>
    </xf>
    <xf numFmtId="0" fontId="13" fillId="0" borderId="1" xfId="0" applyFont="1" applyBorder="1" applyAlignment="1">
      <alignment horizontal="left" vertical="top" wrapText="1"/>
    </xf>
    <xf numFmtId="0" fontId="13" fillId="0" borderId="13" xfId="0" applyFont="1" applyBorder="1" applyAlignment="1">
      <alignment horizontal="left" vertical="top" wrapText="1"/>
    </xf>
    <xf numFmtId="10" fontId="1" fillId="0" borderId="17" xfId="0" applyNumberFormat="1" applyFont="1" applyBorder="1" applyAlignment="1">
      <alignment horizontal="left" vertical="top" wrapText="1"/>
    </xf>
    <xf numFmtId="10" fontId="1" fillId="0" borderId="9" xfId="0" applyNumberFormat="1" applyFont="1" applyBorder="1" applyAlignment="1">
      <alignment horizontal="left" vertical="top" wrapText="1"/>
    </xf>
    <xf numFmtId="0" fontId="1" fillId="0" borderId="25" xfId="0" applyFont="1" applyBorder="1" applyAlignment="1">
      <alignment horizontal="left" vertical="top" wrapText="1"/>
    </xf>
    <xf numFmtId="0" fontId="1" fillId="0" borderId="21" xfId="0" applyFont="1" applyBorder="1" applyAlignment="1">
      <alignment horizontal="left" vertical="top" wrapText="1"/>
    </xf>
    <xf numFmtId="0" fontId="1" fillId="0" borderId="21" xfId="0" applyFont="1" applyFill="1" applyBorder="1" applyAlignment="1">
      <alignment horizontal="left" vertical="top" wrapText="1"/>
    </xf>
    <xf numFmtId="10" fontId="1" fillId="0" borderId="21" xfId="0" applyNumberFormat="1" applyFont="1" applyBorder="1" applyAlignment="1">
      <alignment horizontal="left" vertical="top" wrapText="1"/>
    </xf>
    <xf numFmtId="10" fontId="1" fillId="0" borderId="1" xfId="0" applyNumberFormat="1" applyFont="1" applyBorder="1" applyAlignment="1">
      <alignment horizontal="left" vertical="top"/>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15" fillId="0" borderId="0" xfId="0" applyFont="1" applyAlignment="1">
      <alignment wrapText="1"/>
    </xf>
    <xf numFmtId="0" fontId="1" fillId="0" borderId="13" xfId="0" applyFont="1" applyBorder="1" applyAlignment="1">
      <alignment vertical="top" wrapText="1"/>
    </xf>
    <xf numFmtId="0" fontId="1" fillId="0" borderId="10" xfId="0" applyFont="1" applyBorder="1" applyAlignment="1">
      <alignment vertical="top" wrapText="1"/>
    </xf>
    <xf numFmtId="164" fontId="3" fillId="0" borderId="13" xfId="0" applyNumberFormat="1" applyFont="1" applyBorder="1" applyAlignment="1">
      <alignment horizontal="center" vertical="top" wrapText="1"/>
    </xf>
    <xf numFmtId="0" fontId="11" fillId="2" borderId="1" xfId="0" applyFont="1" applyFill="1" applyBorder="1" applyAlignment="1">
      <alignment horizontal="center" vertical="top" wrapText="1"/>
    </xf>
    <xf numFmtId="0" fontId="1" fillId="0" borderId="10" xfId="0" applyFont="1" applyBorder="1" applyAlignment="1">
      <alignment vertical="top" wrapText="1"/>
    </xf>
    <xf numFmtId="0" fontId="14" fillId="0" borderId="1" xfId="0" applyFont="1" applyBorder="1" applyAlignment="1">
      <alignment vertical="top" wrapText="1"/>
    </xf>
    <xf numFmtId="0" fontId="1" fillId="0" borderId="10" xfId="0" applyFont="1" applyBorder="1" applyAlignment="1">
      <alignment horizontal="left" vertical="top" wrapText="1"/>
    </xf>
    <xf numFmtId="10" fontId="3" fillId="0" borderId="13" xfId="0" applyNumberFormat="1" applyFont="1" applyBorder="1" applyAlignment="1">
      <alignment horizontal="center" vertical="top" wrapText="1"/>
    </xf>
    <xf numFmtId="0" fontId="18" fillId="0" borderId="1" xfId="0" applyFont="1" applyBorder="1" applyAlignment="1">
      <alignment vertical="top" wrapText="1"/>
    </xf>
    <xf numFmtId="0" fontId="11" fillId="2" borderId="1" xfId="0" applyFont="1" applyFill="1" applyBorder="1" applyAlignment="1">
      <alignment horizontal="center" vertical="top" wrapText="1"/>
    </xf>
    <xf numFmtId="0" fontId="3" fillId="7" borderId="0" xfId="0" applyFont="1" applyFill="1"/>
    <xf numFmtId="0" fontId="4" fillId="7" borderId="0" xfId="0" applyFont="1" applyFill="1"/>
    <xf numFmtId="10" fontId="4" fillId="7" borderId="0" xfId="0" applyNumberFormat="1" applyFont="1" applyFill="1"/>
    <xf numFmtId="0" fontId="3" fillId="7" borderId="0" xfId="0" applyFont="1" applyFill="1" applyAlignment="1">
      <alignment horizontal="center"/>
    </xf>
    <xf numFmtId="0" fontId="4" fillId="7" borderId="0" xfId="0" applyFont="1" applyFill="1" applyAlignment="1">
      <alignment horizontal="center"/>
    </xf>
    <xf numFmtId="10" fontId="1" fillId="0" borderId="1" xfId="0" applyNumberFormat="1" applyFont="1" applyBorder="1" applyAlignment="1">
      <alignment horizontal="left" vertical="top" wrapText="1"/>
    </xf>
    <xf numFmtId="0" fontId="11" fillId="2" borderId="1" xfId="0" applyFont="1" applyFill="1" applyBorder="1" applyAlignment="1">
      <alignment horizontal="center" wrapText="1"/>
    </xf>
    <xf numFmtId="49" fontId="1" fillId="0" borderId="0" xfId="0" applyNumberFormat="1" applyFont="1"/>
    <xf numFmtId="49" fontId="1" fillId="0" borderId="0" xfId="0" applyNumberFormat="1" applyFont="1" applyAlignment="1"/>
    <xf numFmtId="0" fontId="11" fillId="3" borderId="1" xfId="0" applyFont="1" applyFill="1" applyBorder="1" applyAlignment="1">
      <alignment vertical="center"/>
    </xf>
    <xf numFmtId="0" fontId="1" fillId="0" borderId="0" xfId="0" applyFont="1"/>
    <xf numFmtId="164" fontId="1" fillId="0" borderId="0" xfId="0" applyNumberFormat="1" applyFont="1"/>
    <xf numFmtId="0" fontId="1" fillId="4" borderId="2" xfId="0" applyFont="1" applyFill="1" applyBorder="1"/>
    <xf numFmtId="9" fontId="1" fillId="5" borderId="2" xfId="0" applyNumberFormat="1" applyFont="1" applyFill="1" applyBorder="1"/>
    <xf numFmtId="0" fontId="1" fillId="0" borderId="0" xfId="0" applyFont="1" applyFill="1"/>
    <xf numFmtId="0" fontId="20" fillId="0" borderId="0" xfId="0" applyFont="1"/>
    <xf numFmtId="0" fontId="11" fillId="4" borderId="2" xfId="0" applyFont="1" applyFill="1" applyBorder="1"/>
    <xf numFmtId="9" fontId="11" fillId="4" borderId="2" xfId="0" applyNumberFormat="1" applyFont="1" applyFill="1" applyBorder="1"/>
    <xf numFmtId="0" fontId="21" fillId="0" borderId="0" xfId="0" applyFont="1" applyBorder="1"/>
    <xf numFmtId="0" fontId="11" fillId="0" borderId="2" xfId="0" applyFont="1" applyBorder="1"/>
    <xf numFmtId="0" fontId="12" fillId="0" borderId="2" xfId="0" applyFont="1" applyBorder="1"/>
    <xf numFmtId="9" fontId="12" fillId="0" borderId="2" xfId="0" applyNumberFormat="1" applyFont="1" applyBorder="1"/>
    <xf numFmtId="0" fontId="1" fillId="7" borderId="0" xfId="0" applyFont="1" applyFill="1"/>
    <xf numFmtId="0" fontId="11" fillId="7" borderId="0" xfId="0" applyFont="1" applyFill="1"/>
    <xf numFmtId="0" fontId="12" fillId="0" borderId="2" xfId="0" applyFont="1" applyFill="1" applyBorder="1"/>
    <xf numFmtId="10" fontId="12" fillId="0" borderId="2" xfId="0" applyNumberFormat="1" applyFont="1" applyBorder="1"/>
    <xf numFmtId="10" fontId="11" fillId="7" borderId="0" xfId="0" applyNumberFormat="1" applyFont="1" applyFill="1"/>
    <xf numFmtId="0" fontId="20" fillId="0" borderId="0" xfId="0" applyFont="1" applyFill="1" applyBorder="1" applyAlignment="1">
      <alignment horizontal="centerContinuous"/>
    </xf>
    <xf numFmtId="10" fontId="20" fillId="0" borderId="0" xfId="0" applyNumberFormat="1" applyFont="1" applyBorder="1" applyAlignment="1">
      <alignment horizontal="centerContinuous"/>
    </xf>
    <xf numFmtId="0" fontId="20" fillId="0" borderId="0" xfId="0" applyFont="1" applyAlignment="1">
      <alignment horizontal="centerContinuous"/>
    </xf>
    <xf numFmtId="164" fontId="22" fillId="0" borderId="0" xfId="0" applyNumberFormat="1" applyFont="1" applyAlignment="1">
      <alignment horizontal="centerContinuous"/>
    </xf>
    <xf numFmtId="0" fontId="22" fillId="0" borderId="0" xfId="0" applyFont="1" applyAlignment="1">
      <alignment horizontal="centerContinuous"/>
    </xf>
    <xf numFmtId="10" fontId="22" fillId="0" borderId="0" xfId="0" applyNumberFormat="1" applyFont="1" applyAlignment="1">
      <alignment horizontal="centerContinuous"/>
    </xf>
    <xf numFmtId="10" fontId="1" fillId="0" borderId="0" xfId="0" applyNumberFormat="1" applyFont="1"/>
    <xf numFmtId="0" fontId="23" fillId="0" borderId="0" xfId="0" applyFont="1" applyAlignment="1">
      <alignment wrapText="1"/>
    </xf>
    <xf numFmtId="0" fontId="1" fillId="0" borderId="1" xfId="0" applyFont="1" applyBorder="1" applyAlignment="1">
      <alignment horizontal="left" vertical="top"/>
    </xf>
    <xf numFmtId="0" fontId="1" fillId="0" borderId="1" xfId="0" applyFont="1" applyFill="1" applyBorder="1" applyAlignment="1">
      <alignment horizontal="left" vertical="top" wrapText="1"/>
    </xf>
    <xf numFmtId="0" fontId="4" fillId="2" borderId="1" xfId="0" applyFont="1" applyFill="1" applyBorder="1" applyAlignment="1">
      <alignment horizontal="center" wrapText="1"/>
    </xf>
    <xf numFmtId="0" fontId="12" fillId="0" borderId="1"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0" xfId="0"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1" xfId="0" applyFont="1" applyFill="1" applyBorder="1"/>
    <xf numFmtId="0" fontId="4" fillId="2" borderId="1" xfId="0" applyFont="1" applyFill="1" applyBorder="1" applyAlignment="1">
      <alignment horizontal="center" wrapText="1"/>
    </xf>
    <xf numFmtId="0" fontId="11" fillId="2" borderId="1" xfId="0" applyFont="1" applyFill="1" applyBorder="1" applyAlignment="1">
      <alignment horizontal="center" vertical="top" wrapText="1"/>
    </xf>
    <xf numFmtId="9" fontId="1" fillId="0" borderId="1" xfId="0" applyNumberFormat="1" applyFont="1" applyFill="1" applyBorder="1" applyAlignment="1">
      <alignment horizontal="center" vertical="top" wrapText="1"/>
    </xf>
    <xf numFmtId="0" fontId="1" fillId="0" borderId="13" xfId="0" applyFont="1" applyBorder="1" applyAlignment="1">
      <alignment vertical="center" wrapText="1"/>
    </xf>
    <xf numFmtId="164" fontId="1" fillId="0" borderId="9" xfId="0" applyNumberFormat="1" applyFont="1" applyBorder="1" applyAlignment="1">
      <alignment horizontal="center" vertical="top" wrapText="1"/>
    </xf>
    <xf numFmtId="0" fontId="3" fillId="8" borderId="1" xfId="0" applyFont="1" applyFill="1" applyBorder="1" applyAlignment="1">
      <alignment horizontal="left" vertical="top" wrapText="1"/>
    </xf>
    <xf numFmtId="0" fontId="1" fillId="8" borderId="4" xfId="0" applyFont="1" applyFill="1" applyBorder="1" applyAlignment="1">
      <alignment vertical="top" wrapText="1"/>
    </xf>
    <xf numFmtId="10" fontId="1" fillId="8" borderId="4" xfId="0" applyNumberFormat="1" applyFont="1" applyFill="1" applyBorder="1" applyAlignment="1">
      <alignment horizontal="center" vertical="top" wrapText="1"/>
    </xf>
    <xf numFmtId="0" fontId="7" fillId="8" borderId="1" xfId="0" applyFont="1" applyFill="1" applyBorder="1" applyAlignment="1">
      <alignment horizontal="left" vertical="top" wrapText="1"/>
    </xf>
    <xf numFmtId="0" fontId="1" fillId="8" borderId="9" xfId="0" applyFont="1" applyFill="1" applyBorder="1" applyAlignment="1">
      <alignment vertical="top" wrapText="1"/>
    </xf>
    <xf numFmtId="0" fontId="8" fillId="8" borderId="1" xfId="0" applyFont="1" applyFill="1" applyBorder="1" applyAlignment="1">
      <alignment horizontal="left" vertical="top" wrapText="1"/>
    </xf>
    <xf numFmtId="9" fontId="3" fillId="8" borderId="1" xfId="0" applyNumberFormat="1" applyFont="1" applyFill="1" applyBorder="1" applyAlignment="1">
      <alignment horizontal="left" vertical="top" wrapText="1"/>
    </xf>
    <xf numFmtId="10" fontId="3" fillId="8" borderId="1" xfId="0" applyNumberFormat="1" applyFont="1" applyFill="1" applyBorder="1" applyAlignment="1">
      <alignment vertical="top"/>
    </xf>
    <xf numFmtId="0" fontId="3" fillId="8" borderId="0" xfId="0" applyFont="1" applyFill="1"/>
    <xf numFmtId="0" fontId="4" fillId="2" borderId="1" xfId="0" applyFont="1" applyFill="1" applyBorder="1" applyAlignment="1">
      <alignment horizontal="center" wrapText="1"/>
    </xf>
    <xf numFmtId="0" fontId="4" fillId="4" borderId="1" xfId="0" applyFont="1" applyFill="1" applyBorder="1" applyAlignment="1">
      <alignment horizontal="center"/>
    </xf>
    <xf numFmtId="14" fontId="4" fillId="3" borderId="16" xfId="0" applyNumberFormat="1" applyFont="1" applyFill="1" applyBorder="1" applyAlignment="1">
      <alignment horizontal="center"/>
    </xf>
    <xf numFmtId="14" fontId="4" fillId="3" borderId="20" xfId="0" applyNumberFormat="1" applyFont="1" applyFill="1" applyBorder="1" applyAlignment="1">
      <alignment horizontal="center"/>
    </xf>
    <xf numFmtId="14" fontId="4" fillId="3" borderId="17" xfId="0" applyNumberFormat="1" applyFont="1" applyFill="1" applyBorder="1" applyAlignment="1">
      <alignment horizontal="center"/>
    </xf>
    <xf numFmtId="10" fontId="3" fillId="0" borderId="13" xfId="0" applyNumberFormat="1" applyFont="1" applyBorder="1" applyAlignment="1"/>
    <xf numFmtId="0" fontId="3" fillId="0" borderId="10" xfId="0" applyFont="1" applyBorder="1" applyAlignment="1"/>
    <xf numFmtId="0" fontId="3" fillId="0" borderId="3" xfId="0" applyFont="1" applyFill="1" applyBorder="1" applyAlignment="1">
      <alignment horizontal="left" vertical="top" wrapText="1"/>
    </xf>
    <xf numFmtId="0" fontId="3" fillId="0" borderId="10" xfId="0" applyFont="1" applyFill="1" applyBorder="1" applyAlignment="1">
      <alignment horizontal="left" vertical="top" wrapText="1"/>
    </xf>
    <xf numFmtId="10" fontId="3" fillId="0" borderId="13" xfId="0" applyNumberFormat="1" applyFont="1" applyBorder="1" applyAlignment="1">
      <alignment horizontal="left" vertical="top" wrapText="1"/>
    </xf>
    <xf numFmtId="10" fontId="3" fillId="0" borderId="10" xfId="0" applyNumberFormat="1" applyFont="1" applyBorder="1" applyAlignment="1">
      <alignment horizontal="left" vertical="top" wrapText="1"/>
    </xf>
    <xf numFmtId="0" fontId="3" fillId="0" borderId="3" xfId="0" applyFont="1" applyBorder="1" applyAlignment="1">
      <alignment vertical="top" wrapText="1"/>
    </xf>
    <xf numFmtId="0" fontId="3" fillId="0" borderId="10" xfId="0" applyFont="1" applyBorder="1" applyAlignment="1">
      <alignmen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10" fontId="3" fillId="0" borderId="3" xfId="0" applyNumberFormat="1" applyFont="1" applyBorder="1" applyAlignment="1">
      <alignment horizontal="left" vertical="top" wrapText="1"/>
    </xf>
    <xf numFmtId="9" fontId="3" fillId="0" borderId="18" xfId="0" applyNumberFormat="1" applyFont="1" applyBorder="1" applyAlignment="1">
      <alignment horizontal="left" vertical="top" wrapText="1"/>
    </xf>
    <xf numFmtId="9" fontId="3" fillId="0" borderId="19" xfId="0" applyNumberFormat="1" applyFont="1" applyBorder="1" applyAlignment="1">
      <alignment horizontal="left" vertical="top" wrapText="1"/>
    </xf>
    <xf numFmtId="0" fontId="11" fillId="2" borderId="16"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17" xfId="0" applyFont="1" applyFill="1" applyBorder="1" applyAlignment="1">
      <alignment horizontal="left" vertical="top" wrapText="1"/>
    </xf>
    <xf numFmtId="0" fontId="1" fillId="0" borderId="13" xfId="0" applyFont="1" applyBorder="1" applyAlignment="1">
      <alignment vertical="top" wrapText="1"/>
    </xf>
    <xf numFmtId="0" fontId="1" fillId="0" borderId="3" xfId="0" applyFont="1" applyBorder="1" applyAlignment="1">
      <alignment vertical="top" wrapText="1"/>
    </xf>
    <xf numFmtId="0" fontId="1" fillId="0" borderId="10" xfId="0" applyFont="1" applyBorder="1" applyAlignment="1">
      <alignment vertical="top" wrapText="1"/>
    </xf>
    <xf numFmtId="10" fontId="1" fillId="0" borderId="13" xfId="0" applyNumberFormat="1" applyFont="1" applyBorder="1" applyAlignment="1">
      <alignment horizontal="center" vertical="top" wrapText="1"/>
    </xf>
    <xf numFmtId="10" fontId="1" fillId="0" borderId="3" xfId="0" applyNumberFormat="1" applyFont="1" applyBorder="1" applyAlignment="1">
      <alignment horizontal="center" vertical="top" wrapText="1"/>
    </xf>
    <xf numFmtId="10" fontId="1" fillId="0" borderId="10" xfId="0" applyNumberFormat="1" applyFont="1" applyBorder="1" applyAlignment="1">
      <alignment horizontal="center" vertical="top" wrapText="1"/>
    </xf>
    <xf numFmtId="0" fontId="12" fillId="0" borderId="13"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0" xfId="0" applyFont="1" applyFill="1" applyBorder="1" applyAlignment="1">
      <alignment horizontal="left" vertical="top" wrapText="1"/>
    </xf>
    <xf numFmtId="0" fontId="4" fillId="2" borderId="16" xfId="0" applyFont="1" applyFill="1" applyBorder="1" applyAlignment="1">
      <alignment horizontal="center" wrapText="1"/>
    </xf>
    <xf numFmtId="0" fontId="4" fillId="2" borderId="20" xfId="0" applyFont="1" applyFill="1" applyBorder="1" applyAlignment="1">
      <alignment horizontal="center" wrapText="1"/>
    </xf>
    <xf numFmtId="0" fontId="4" fillId="2" borderId="17" xfId="0" applyFont="1" applyFill="1" applyBorder="1" applyAlignment="1">
      <alignment horizontal="center" wrapText="1"/>
    </xf>
    <xf numFmtId="0" fontId="4" fillId="4" borderId="16" xfId="0" applyFont="1" applyFill="1" applyBorder="1" applyAlignment="1">
      <alignment horizontal="center"/>
    </xf>
    <xf numFmtId="0" fontId="4" fillId="4" borderId="20" xfId="0" applyFont="1" applyFill="1" applyBorder="1" applyAlignment="1">
      <alignment horizontal="center"/>
    </xf>
    <xf numFmtId="0" fontId="4" fillId="4" borderId="17" xfId="0" applyFont="1" applyFill="1" applyBorder="1" applyAlignment="1">
      <alignment horizontal="center"/>
    </xf>
    <xf numFmtId="0" fontId="12" fillId="6" borderId="13"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10" xfId="0" applyFont="1" applyFill="1" applyBorder="1" applyAlignment="1">
      <alignment horizontal="center" vertical="top" wrapText="1"/>
    </xf>
    <xf numFmtId="10" fontId="1" fillId="6" borderId="13" xfId="0" applyNumberFormat="1" applyFont="1" applyFill="1" applyBorder="1" applyAlignment="1">
      <alignment horizontal="right" vertical="top" wrapText="1"/>
    </xf>
    <xf numFmtId="10" fontId="1" fillId="6" borderId="3" xfId="0" applyNumberFormat="1" applyFont="1" applyFill="1" applyBorder="1" applyAlignment="1">
      <alignment horizontal="right" vertical="top" wrapText="1"/>
    </xf>
    <xf numFmtId="10" fontId="1" fillId="6" borderId="10" xfId="0" applyNumberFormat="1" applyFont="1" applyFill="1" applyBorder="1" applyAlignment="1">
      <alignment horizontal="right" vertical="top" wrapText="1"/>
    </xf>
    <xf numFmtId="9" fontId="1" fillId="0" borderId="13" xfId="0" applyNumberFormat="1" applyFont="1" applyBorder="1" applyAlignment="1">
      <alignment horizontal="left" vertical="top" wrapText="1"/>
    </xf>
    <xf numFmtId="9" fontId="1" fillId="0" borderId="3" xfId="0" applyNumberFormat="1" applyFont="1" applyBorder="1" applyAlignment="1">
      <alignment horizontal="left" vertical="top" wrapText="1"/>
    </xf>
    <xf numFmtId="9" fontId="1" fillId="0" borderId="10" xfId="0" applyNumberFormat="1" applyFont="1" applyBorder="1" applyAlignment="1">
      <alignment horizontal="left" vertical="top" wrapText="1"/>
    </xf>
    <xf numFmtId="0" fontId="11" fillId="2" borderId="20"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4" fillId="2" borderId="16"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17"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6" xfId="0" applyFont="1" applyFill="1" applyBorder="1" applyAlignment="1">
      <alignment horizontal="left" wrapText="1"/>
    </xf>
    <xf numFmtId="0" fontId="0" fillId="0" borderId="20" xfId="0" applyBorder="1" applyAlignment="1">
      <alignment horizontal="left"/>
    </xf>
    <xf numFmtId="0" fontId="0" fillId="0" borderId="17" xfId="0" applyBorder="1" applyAlignment="1">
      <alignment horizontal="left"/>
    </xf>
    <xf numFmtId="0" fontId="11" fillId="2" borderId="1" xfId="0" applyFont="1" applyFill="1" applyBorder="1" applyAlignment="1">
      <alignment horizontal="center" wrapText="1"/>
    </xf>
    <xf numFmtId="0" fontId="11" fillId="4" borderId="1" xfId="0" applyFont="1" applyFill="1" applyBorder="1" applyAlignment="1">
      <alignment horizontal="center"/>
    </xf>
    <xf numFmtId="14" fontId="11" fillId="3" borderId="16" xfId="0" applyNumberFormat="1" applyFont="1" applyFill="1" applyBorder="1" applyAlignment="1">
      <alignment horizontal="center"/>
    </xf>
    <xf numFmtId="14" fontId="11" fillId="3" borderId="20" xfId="0" applyNumberFormat="1" applyFont="1" applyFill="1" applyBorder="1" applyAlignment="1">
      <alignment horizontal="center"/>
    </xf>
    <xf numFmtId="14" fontId="11" fillId="3" borderId="17" xfId="0" applyNumberFormat="1" applyFont="1" applyFill="1" applyBorder="1" applyAlignment="1">
      <alignment horizontal="center"/>
    </xf>
    <xf numFmtId="0" fontId="11" fillId="2" borderId="1" xfId="0" applyFont="1" applyFill="1" applyBorder="1" applyAlignment="1">
      <alignment horizontal="center" vertical="top" wrapText="1"/>
    </xf>
    <xf numFmtId="0" fontId="11" fillId="2" borderId="16" xfId="0" applyFont="1" applyFill="1" applyBorder="1" applyAlignment="1">
      <alignment horizontal="center" vertical="top" wrapText="1"/>
    </xf>
    <xf numFmtId="0" fontId="11" fillId="2" borderId="20" xfId="0" applyFont="1" applyFill="1" applyBorder="1" applyAlignment="1">
      <alignment horizontal="center" vertical="top" wrapText="1"/>
    </xf>
    <xf numFmtId="0" fontId="11" fillId="2" borderId="17" xfId="0" applyFont="1" applyFill="1" applyBorder="1" applyAlignment="1">
      <alignment horizontal="center"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9"/>
  <sheetViews>
    <sheetView showGridLines="0" tabSelected="1" workbookViewId="0">
      <selection activeCell="A8" sqref="A8"/>
    </sheetView>
  </sheetViews>
  <sheetFormatPr defaultColWidth="9.140625" defaultRowHeight="14.25" x14ac:dyDescent="0.2"/>
  <cols>
    <col min="1" max="1" width="99.85546875" style="1" customWidth="1"/>
    <col min="2" max="16384" width="9.140625" style="1"/>
  </cols>
  <sheetData>
    <row r="2" spans="1:1" x14ac:dyDescent="0.2">
      <c r="A2" s="2"/>
    </row>
    <row r="3" spans="1:1" ht="15" x14ac:dyDescent="0.25">
      <c r="A3" s="3" t="s">
        <v>341</v>
      </c>
    </row>
    <row r="4" spans="1:1" ht="15" x14ac:dyDescent="0.25">
      <c r="A4" s="3" t="s">
        <v>361</v>
      </c>
    </row>
    <row r="5" spans="1:1" ht="15" x14ac:dyDescent="0.25">
      <c r="A5" s="3"/>
    </row>
    <row r="6" spans="1:1" ht="15" x14ac:dyDescent="0.25">
      <c r="A6" s="3"/>
    </row>
    <row r="7" spans="1:1" ht="15" x14ac:dyDescent="0.25">
      <c r="A7" s="3"/>
    </row>
    <row r="8" spans="1:1" ht="15" x14ac:dyDescent="0.25">
      <c r="A8" s="72">
        <v>43117</v>
      </c>
    </row>
    <row r="9" spans="1:1" x14ac:dyDescent="0.2">
      <c r="A9" s="4"/>
    </row>
  </sheetData>
  <phoneticPr fontId="0" type="noConversion"/>
  <pageMargins left="0.7" right="0.7" top="0.75" bottom="0.75" header="0.3" footer="0.3"/>
  <pageSetup orientation="portrait" r:id="rId1"/>
  <headerFooter>
    <oddFooter>&amp;L&amp;F&amp;R&amp;P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5"/>
  <sheetViews>
    <sheetView showGridLines="0" zoomScale="88" zoomScaleNormal="88" workbookViewId="0">
      <selection activeCell="B27" sqref="B27"/>
    </sheetView>
  </sheetViews>
  <sheetFormatPr defaultColWidth="9.140625" defaultRowHeight="14.25" x14ac:dyDescent="0.2"/>
  <cols>
    <col min="1" max="1" width="32" style="8" customWidth="1"/>
    <col min="2" max="2" width="25" style="8" customWidth="1"/>
    <col min="3" max="4" width="14.7109375" style="8" customWidth="1"/>
    <col min="5" max="5" width="17.85546875" style="8" customWidth="1"/>
    <col min="6" max="6" width="11" style="8" customWidth="1"/>
    <col min="7" max="7" width="16.5703125" style="8" customWidth="1"/>
    <col min="8" max="8" width="13.85546875" style="8" customWidth="1"/>
    <col min="9" max="9" width="11.28515625" style="8" customWidth="1"/>
    <col min="10" max="16384" width="9.140625" style="8"/>
  </cols>
  <sheetData>
    <row r="1" spans="1:8" s="5" customFormat="1" ht="15.75" customHeight="1" thickBot="1" x14ac:dyDescent="0.3">
      <c r="A1" s="279" t="s">
        <v>116</v>
      </c>
      <c r="B1" s="279"/>
      <c r="C1" s="279"/>
      <c r="D1" s="279"/>
    </row>
    <row r="2" spans="1:8" s="5" customFormat="1" ht="15.75" thickBot="1" x14ac:dyDescent="0.3">
      <c r="A2" s="280" t="s">
        <v>199</v>
      </c>
      <c r="B2" s="280"/>
      <c r="C2" s="280"/>
      <c r="D2" s="280"/>
    </row>
    <row r="3" spans="1:8" s="5" customFormat="1" ht="15.75" thickBot="1" x14ac:dyDescent="0.3">
      <c r="A3" s="280" t="s">
        <v>112</v>
      </c>
      <c r="B3" s="280"/>
      <c r="C3" s="280"/>
      <c r="D3" s="280"/>
      <c r="E3" s="6"/>
      <c r="F3" s="6"/>
      <c r="G3" s="6"/>
      <c r="H3" s="6"/>
    </row>
    <row r="4" spans="1:8" s="5" customFormat="1" ht="15.75" thickBot="1" x14ac:dyDescent="0.3">
      <c r="A4" s="7" t="s">
        <v>113</v>
      </c>
      <c r="B4" s="281">
        <v>43117</v>
      </c>
      <c r="C4" s="282"/>
      <c r="D4" s="283"/>
    </row>
    <row r="6" spans="1:8" ht="15" x14ac:dyDescent="0.25">
      <c r="A6" s="9" t="s">
        <v>0</v>
      </c>
      <c r="B6" s="10">
        <v>0.15</v>
      </c>
      <c r="C6" s="11" t="s">
        <v>34</v>
      </c>
      <c r="D6" s="11" t="s">
        <v>34</v>
      </c>
    </row>
    <row r="7" spans="1:8" ht="15" x14ac:dyDescent="0.25">
      <c r="A7" s="9" t="s">
        <v>1</v>
      </c>
      <c r="B7" s="10">
        <v>2.1</v>
      </c>
      <c r="C7" s="11" t="s">
        <v>34</v>
      </c>
      <c r="D7" s="11"/>
    </row>
    <row r="8" spans="1:8" ht="15.75" customHeight="1" x14ac:dyDescent="0.2">
      <c r="B8" s="12"/>
      <c r="C8" s="8" t="s">
        <v>34</v>
      </c>
      <c r="E8" s="13"/>
    </row>
    <row r="9" spans="1:8" x14ac:dyDescent="0.2">
      <c r="B9" s="12"/>
    </row>
    <row r="10" spans="1:8" ht="15" x14ac:dyDescent="0.25">
      <c r="A10" s="9" t="s">
        <v>2</v>
      </c>
      <c r="B10" s="14" t="s">
        <v>3</v>
      </c>
      <c r="D10" s="15" t="s">
        <v>45</v>
      </c>
      <c r="E10" s="16">
        <f>SUM(B11:B16)</f>
        <v>2.1</v>
      </c>
    </row>
    <row r="11" spans="1:8" x14ac:dyDescent="0.2">
      <c r="A11" s="17" t="s">
        <v>362</v>
      </c>
      <c r="B11" s="10">
        <v>0.55000000000000004</v>
      </c>
    </row>
    <row r="12" spans="1:8" x14ac:dyDescent="0.2">
      <c r="A12" s="17" t="s">
        <v>360</v>
      </c>
      <c r="B12" s="10">
        <v>0.35</v>
      </c>
    </row>
    <row r="13" spans="1:8" x14ac:dyDescent="0.2">
      <c r="A13" s="17" t="s">
        <v>135</v>
      </c>
      <c r="B13" s="10">
        <v>0.55000000000000004</v>
      </c>
    </row>
    <row r="14" spans="1:8" x14ac:dyDescent="0.2">
      <c r="A14" s="17" t="s">
        <v>138</v>
      </c>
      <c r="B14" s="10">
        <v>0.35</v>
      </c>
    </row>
    <row r="15" spans="1:8" x14ac:dyDescent="0.2">
      <c r="A15" s="17" t="s">
        <v>137</v>
      </c>
      <c r="B15" s="10">
        <v>0.3</v>
      </c>
    </row>
    <row r="16" spans="1:8" x14ac:dyDescent="0.2">
      <c r="A16" s="17" t="s">
        <v>224</v>
      </c>
      <c r="B16" s="10">
        <v>0</v>
      </c>
    </row>
    <row r="17" spans="1:12" ht="15" x14ac:dyDescent="0.25">
      <c r="A17" s="18"/>
      <c r="B17" s="19"/>
      <c r="I17" s="20"/>
      <c r="J17" s="21"/>
    </row>
    <row r="18" spans="1:12" ht="16.5" hidden="1" customHeight="1" thickBot="1" x14ac:dyDescent="0.3">
      <c r="A18" s="22" t="s">
        <v>4</v>
      </c>
      <c r="B18" s="23" t="s">
        <v>5</v>
      </c>
      <c r="C18" s="24" t="s">
        <v>6</v>
      </c>
      <c r="D18" s="24" t="s">
        <v>32</v>
      </c>
      <c r="E18" s="24" t="s">
        <v>7</v>
      </c>
      <c r="F18" s="24" t="s">
        <v>12</v>
      </c>
      <c r="G18" s="25" t="s">
        <v>13</v>
      </c>
      <c r="H18" s="26" t="s">
        <v>14</v>
      </c>
      <c r="I18" s="26" t="s">
        <v>30</v>
      </c>
      <c r="J18" s="26" t="s">
        <v>17</v>
      </c>
    </row>
    <row r="19" spans="1:12" ht="81.75" hidden="1" customHeight="1" thickBot="1" x14ac:dyDescent="0.25">
      <c r="A19" s="27" t="s">
        <v>36</v>
      </c>
      <c r="B19" s="28" t="s">
        <v>114</v>
      </c>
      <c r="C19" s="29" t="s">
        <v>8</v>
      </c>
      <c r="D19" s="27"/>
      <c r="E19" s="28" t="s">
        <v>115</v>
      </c>
      <c r="F19" s="27" t="s">
        <v>9</v>
      </c>
      <c r="G19" s="27" t="s">
        <v>10</v>
      </c>
      <c r="H19" s="27" t="s">
        <v>11</v>
      </c>
      <c r="I19" s="30">
        <v>0.3</v>
      </c>
      <c r="J19" s="31">
        <f>I19*$B$16*$B$6</f>
        <v>0</v>
      </c>
      <c r="L19" s="32"/>
    </row>
    <row r="20" spans="1:12" ht="50.25" hidden="1" customHeight="1" x14ac:dyDescent="0.2">
      <c r="A20" s="286" t="s">
        <v>19</v>
      </c>
      <c r="B20" s="33" t="s">
        <v>20</v>
      </c>
      <c r="C20" s="288">
        <v>0.99990000000000001</v>
      </c>
      <c r="D20" s="294" t="s">
        <v>35</v>
      </c>
      <c r="E20" s="290" t="s">
        <v>22</v>
      </c>
      <c r="F20" s="292" t="s">
        <v>9</v>
      </c>
      <c r="G20" s="33" t="s">
        <v>23</v>
      </c>
      <c r="H20" s="292" t="s">
        <v>24</v>
      </c>
      <c r="I20" s="295">
        <v>0.25</v>
      </c>
      <c r="J20" s="284">
        <f>I20*$B$16*$B$6</f>
        <v>0</v>
      </c>
    </row>
    <row r="21" spans="1:12" ht="89.25" hidden="1" customHeight="1" thickBot="1" x14ac:dyDescent="0.25">
      <c r="A21" s="287"/>
      <c r="B21" s="34" t="s">
        <v>21</v>
      </c>
      <c r="C21" s="289"/>
      <c r="D21" s="293"/>
      <c r="E21" s="291"/>
      <c r="F21" s="293"/>
      <c r="G21" s="35" t="s">
        <v>37</v>
      </c>
      <c r="H21" s="293"/>
      <c r="I21" s="296"/>
      <c r="J21" s="285"/>
    </row>
    <row r="22" spans="1:12" ht="98.25" hidden="1" customHeight="1" thickBot="1" x14ac:dyDescent="0.25">
      <c r="A22" s="36" t="s">
        <v>25</v>
      </c>
      <c r="B22" s="37" t="s">
        <v>25</v>
      </c>
      <c r="C22" s="38" t="s">
        <v>31</v>
      </c>
      <c r="D22" s="38" t="s">
        <v>34</v>
      </c>
      <c r="E22" s="39" t="s">
        <v>26</v>
      </c>
      <c r="F22" s="40" t="s">
        <v>9</v>
      </c>
      <c r="G22" s="38"/>
      <c r="H22" s="40"/>
      <c r="I22" s="41">
        <v>0.2</v>
      </c>
      <c r="J22" s="31">
        <f>I22*$B$16*$B$6</f>
        <v>0</v>
      </c>
      <c r="K22" s="8" t="s">
        <v>34</v>
      </c>
    </row>
    <row r="23" spans="1:12" ht="10.5" hidden="1" customHeight="1" thickBot="1" x14ac:dyDescent="0.25">
      <c r="A23" s="36" t="s">
        <v>39</v>
      </c>
      <c r="B23" s="42" t="s">
        <v>40</v>
      </c>
      <c r="C23" s="30">
        <v>0.99</v>
      </c>
      <c r="D23" s="27" t="s">
        <v>38</v>
      </c>
      <c r="E23" s="28" t="s">
        <v>27</v>
      </c>
      <c r="F23" s="43" t="s">
        <v>9</v>
      </c>
      <c r="G23" s="27" t="s">
        <v>28</v>
      </c>
      <c r="H23" s="43" t="s">
        <v>29</v>
      </c>
      <c r="I23" s="44">
        <v>0.25</v>
      </c>
      <c r="J23" s="31">
        <f>I23*$B$16*$B$6</f>
        <v>0</v>
      </c>
      <c r="K23" s="8" t="s">
        <v>34</v>
      </c>
    </row>
    <row r="24" spans="1:12" x14ac:dyDescent="0.2">
      <c r="A24" s="155"/>
      <c r="I24" s="11" t="s">
        <v>34</v>
      </c>
    </row>
    <row r="25" spans="1:12" ht="24" customHeight="1" x14ac:dyDescent="0.2"/>
  </sheetData>
  <customSheetViews>
    <customSheetView guid="{CACC2C27-A6EF-4AD8-8DEB-6E9375FDBCB9}" scale="80" showPageBreaks="1" showGridLines="0" hiddenRows="1">
      <selection activeCell="C34" sqref="C34"/>
      <pageMargins left="0.75" right="0.75" top="1" bottom="1" header="0.5" footer="0.5"/>
      <pageSetup orientation="portrait" r:id="rId1"/>
      <headerFooter alignWithMargins="0">
        <oddFooter>Page &amp;P of &amp;N</oddFooter>
      </headerFooter>
    </customSheetView>
    <customSheetView guid="{D73489E7-8135-4CA5-A53E-FEDF8A5E0039}" scale="80" showGridLines="0" showRuler="0" topLeftCell="A4">
      <selection activeCell="J16" sqref="J16"/>
      <pageMargins left="0.75" right="0.75" top="1" bottom="1" header="0.5" footer="0.5"/>
      <pageSetup orientation="portrait" r:id="rId2"/>
      <headerFooter alignWithMargins="0"/>
    </customSheetView>
    <customSheetView guid="{F6B2FC8D-0125-4AE9-BB82-943D40E1505C}" showGridLines="0" topLeftCell="A19">
      <selection activeCell="E19" sqref="E19:E20"/>
      <pageMargins left="0.75" right="0.75" top="1" bottom="1" header="0.5" footer="0.5"/>
      <pageSetup orientation="portrait" r:id="rId3"/>
      <headerFooter alignWithMargins="0"/>
    </customSheetView>
    <customSheetView guid="{2E752200-FB83-4F3E-8209-02A3D71B40B2}" showGridLines="0" showRuler="0">
      <selection activeCell="I23" sqref="I23"/>
      <pageMargins left="0.75" right="0.75" top="1" bottom="1" header="0.5" footer="0.5"/>
      <pageSetup orientation="portrait" r:id="rId4"/>
      <headerFooter alignWithMargins="0"/>
    </customSheetView>
    <customSheetView guid="{1ECDBA15-CEFB-401F-93CF-8A6D4D19595B}" showGridLines="0" showRuler="0">
      <selection activeCell="B23" sqref="B23"/>
      <pageMargins left="0.75" right="0.75" top="1" bottom="1" header="0.5" footer="0.5"/>
      <pageSetup orientation="portrait" r:id="rId5"/>
      <headerFooter alignWithMargins="0"/>
    </customSheetView>
    <customSheetView guid="{889D2085-AC2C-4F90-8B3A-4FD46DFC124C}" showGridLines="0" topLeftCell="A4">
      <selection activeCell="G9" sqref="G9"/>
      <pageMargins left="0.75" right="0.75" top="1" bottom="1" header="0.5" footer="0.5"/>
      <pageSetup orientation="portrait" r:id="rId6"/>
      <headerFooter alignWithMargins="0"/>
    </customSheetView>
  </customSheetViews>
  <mergeCells count="12">
    <mergeCell ref="A1:D1"/>
    <mergeCell ref="A2:D2"/>
    <mergeCell ref="A3:D3"/>
    <mergeCell ref="B4:D4"/>
    <mergeCell ref="J20:J21"/>
    <mergeCell ref="A20:A21"/>
    <mergeCell ref="C20:C21"/>
    <mergeCell ref="E20:E21"/>
    <mergeCell ref="F20:F21"/>
    <mergeCell ref="D20:D21"/>
    <mergeCell ref="I20:I21"/>
    <mergeCell ref="H20:H21"/>
  </mergeCells>
  <phoneticPr fontId="2" type="noConversion"/>
  <pageMargins left="0.75" right="0.75" top="1" bottom="1" header="0.5" footer="0.5"/>
  <pageSetup scale="77" orientation="portrait" r:id="rId7"/>
  <headerFooter alignWithMargins="0">
    <oddFooter>&amp;L&amp;F&amp;R&amp;P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1"/>
  <sheetViews>
    <sheetView showGridLines="0" topLeftCell="A4" zoomScale="80" zoomScaleNormal="80" workbookViewId="0">
      <selection activeCell="I89" sqref="I89"/>
    </sheetView>
  </sheetViews>
  <sheetFormatPr defaultColWidth="9.140625" defaultRowHeight="14.25" x14ac:dyDescent="0.2"/>
  <cols>
    <col min="1" max="1" width="39" style="8" customWidth="1"/>
    <col min="2" max="2" width="29.140625" style="8" customWidth="1"/>
    <col min="3" max="3" width="35.42578125" style="8" bestFit="1" customWidth="1"/>
    <col min="4" max="4" width="22.85546875" style="32" customWidth="1"/>
    <col min="5" max="5" width="13.140625" style="8" customWidth="1"/>
    <col min="6" max="6" width="21.140625" style="8" bestFit="1" customWidth="1"/>
    <col min="7" max="7" width="39.140625" style="8" hidden="1" customWidth="1"/>
    <col min="8" max="8" width="28.7109375" style="8" hidden="1" customWidth="1"/>
    <col min="9" max="9" width="16.140625" style="8" bestFit="1" customWidth="1"/>
    <col min="10" max="10" width="15.42578125" style="8" bestFit="1" customWidth="1"/>
    <col min="11" max="16384" width="9.140625" style="8"/>
  </cols>
  <sheetData>
    <row r="1" spans="1:8" s="5" customFormat="1" ht="15.75" customHeight="1" thickBot="1" x14ac:dyDescent="0.3">
      <c r="A1" s="309" t="s">
        <v>353</v>
      </c>
      <c r="B1" s="310"/>
      <c r="C1" s="310"/>
      <c r="D1" s="311"/>
    </row>
    <row r="2" spans="1:8" s="5" customFormat="1" ht="15.75" thickBot="1" x14ac:dyDescent="0.3">
      <c r="A2" s="312" t="s">
        <v>199</v>
      </c>
      <c r="B2" s="313"/>
      <c r="C2" s="313"/>
      <c r="D2" s="314"/>
    </row>
    <row r="3" spans="1:8" s="5" customFormat="1" ht="15.75" thickBot="1" x14ac:dyDescent="0.3">
      <c r="A3" s="312" t="s">
        <v>112</v>
      </c>
      <c r="B3" s="313"/>
      <c r="C3" s="313"/>
      <c r="D3" s="314"/>
      <c r="E3" s="6"/>
      <c r="F3" s="6"/>
      <c r="G3" s="6"/>
      <c r="H3" s="6"/>
    </row>
    <row r="4" spans="1:8" s="5" customFormat="1" ht="15.75" thickBot="1" x14ac:dyDescent="0.3">
      <c r="A4" s="7" t="s">
        <v>113</v>
      </c>
      <c r="B4" s="281">
        <f>Summary!B4</f>
        <v>43117</v>
      </c>
      <c r="C4" s="282"/>
      <c r="D4" s="283"/>
    </row>
    <row r="5" spans="1:8" s="45" customFormat="1" x14ac:dyDescent="0.2">
      <c r="D5" s="78"/>
    </row>
    <row r="6" spans="1:8" x14ac:dyDescent="0.2">
      <c r="A6" s="17" t="str">
        <f>Summary!A6</f>
        <v>At Risk Percentage</v>
      </c>
      <c r="B6" s="10">
        <f>Summary!B6</f>
        <v>0.15</v>
      </c>
    </row>
    <row r="7" spans="1:8" x14ac:dyDescent="0.2">
      <c r="A7" s="17" t="str">
        <f>Summary!A7</f>
        <v>Total Allocation Percentage</v>
      </c>
      <c r="B7" s="10">
        <f>Summary!B7</f>
        <v>2.1</v>
      </c>
    </row>
    <row r="8" spans="1:8" x14ac:dyDescent="0.2">
      <c r="A8" s="12"/>
      <c r="B8" s="12"/>
      <c r="E8" s="13"/>
    </row>
    <row r="9" spans="1:8" x14ac:dyDescent="0.2">
      <c r="A9" s="12"/>
      <c r="B9" s="12"/>
    </row>
    <row r="10" spans="1:8" ht="15" x14ac:dyDescent="0.25">
      <c r="A10" s="9" t="str">
        <f>Summary!A10</f>
        <v>Tower</v>
      </c>
      <c r="B10" s="58" t="str">
        <f>Summary!B10</f>
        <v>Allocation Per Tower</v>
      </c>
    </row>
    <row r="11" spans="1:8" x14ac:dyDescent="0.2">
      <c r="A11" s="17" t="str">
        <f>Summary!A11</f>
        <v xml:space="preserve">Data Center </v>
      </c>
      <c r="B11" s="10">
        <f>Summary!B11</f>
        <v>0.55000000000000004</v>
      </c>
    </row>
    <row r="12" spans="1:8" x14ac:dyDescent="0.2">
      <c r="A12" s="17" t="str">
        <f>Summary!A12</f>
        <v>End User Computing</v>
      </c>
      <c r="B12" s="10">
        <f>Summary!B12</f>
        <v>0.35</v>
      </c>
    </row>
    <row r="13" spans="1:8" x14ac:dyDescent="0.2">
      <c r="A13" s="17" t="str">
        <f>Summary!A13</f>
        <v>Data Network</v>
      </c>
      <c r="B13" s="10">
        <f>Summary!B13</f>
        <v>0.55000000000000004</v>
      </c>
    </row>
    <row r="14" spans="1:8" ht="15" thickBot="1" x14ac:dyDescent="0.25">
      <c r="A14" s="17" t="str">
        <f>Summary!A14</f>
        <v>Help Desk</v>
      </c>
      <c r="B14" s="10">
        <f>Summary!B14</f>
        <v>0.35</v>
      </c>
    </row>
    <row r="15" spans="1:8" ht="15" thickBot="1" x14ac:dyDescent="0.25">
      <c r="A15" s="17" t="str">
        <f>Summary!A15</f>
        <v>Cross Functional</v>
      </c>
      <c r="B15" s="10">
        <f>Summary!B15</f>
        <v>0.3</v>
      </c>
      <c r="H15" s="264"/>
    </row>
    <row r="16" spans="1:8" x14ac:dyDescent="0.2">
      <c r="A16" s="17" t="str">
        <f>Summary!A16</f>
        <v>Special Projects</v>
      </c>
      <c r="B16" s="10">
        <f>Summary!B16</f>
        <v>0</v>
      </c>
      <c r="H16" s="173"/>
    </row>
    <row r="17" spans="1:10" ht="15" x14ac:dyDescent="0.25">
      <c r="A17" s="48" t="s">
        <v>2</v>
      </c>
      <c r="B17" s="70" t="s">
        <v>136</v>
      </c>
    </row>
    <row r="18" spans="1:10" ht="15" x14ac:dyDescent="0.25">
      <c r="A18" s="49" t="s">
        <v>15</v>
      </c>
      <c r="B18" s="50">
        <f>B11</f>
        <v>0.55000000000000004</v>
      </c>
      <c r="I18" s="221"/>
      <c r="J18" s="222" t="s">
        <v>18</v>
      </c>
    </row>
    <row r="19" spans="1:10" ht="15" x14ac:dyDescent="0.25">
      <c r="A19" s="51" t="s">
        <v>16</v>
      </c>
      <c r="B19" s="52">
        <f>B18*B6</f>
        <v>8.2500000000000004E-2</v>
      </c>
      <c r="I19" s="223">
        <f>SUM(I23:I89)</f>
        <v>0.99999999999999989</v>
      </c>
      <c r="J19" s="223">
        <f>SUM(J23:J89)</f>
        <v>8.2500000000000018E-2</v>
      </c>
    </row>
    <row r="20" spans="1:10" ht="15.75" thickBot="1" x14ac:dyDescent="0.3">
      <c r="A20" s="53"/>
      <c r="B20" s="54"/>
      <c r="C20" s="13" t="str">
        <f>B17</f>
        <v>Data Center</v>
      </c>
      <c r="I20" s="20"/>
      <c r="J20" s="21"/>
    </row>
    <row r="21" spans="1:10" ht="15" thickBot="1" x14ac:dyDescent="0.25">
      <c r="A21" s="227" t="s">
        <v>46</v>
      </c>
      <c r="B21" s="227" t="s">
        <v>47</v>
      </c>
      <c r="C21" s="115" t="s">
        <v>339</v>
      </c>
      <c r="D21" s="118" t="s">
        <v>48</v>
      </c>
      <c r="E21" s="220" t="s">
        <v>335</v>
      </c>
      <c r="F21" s="116" t="s">
        <v>12</v>
      </c>
      <c r="G21" s="116" t="s">
        <v>13</v>
      </c>
      <c r="H21" s="116" t="s">
        <v>14</v>
      </c>
      <c r="I21" s="116" t="s">
        <v>30</v>
      </c>
      <c r="J21" s="220" t="s">
        <v>17</v>
      </c>
    </row>
    <row r="22" spans="1:10" ht="15" thickBot="1" x14ac:dyDescent="0.25">
      <c r="A22" s="297" t="s">
        <v>49</v>
      </c>
      <c r="B22" s="298"/>
      <c r="C22" s="298"/>
      <c r="D22" s="298"/>
      <c r="E22" s="298"/>
      <c r="F22" s="298"/>
      <c r="G22" s="298"/>
      <c r="H22" s="298"/>
      <c r="I22" s="298"/>
      <c r="J22" s="299"/>
    </row>
    <row r="23" spans="1:10" ht="26.25" thickBot="1" x14ac:dyDescent="0.25">
      <c r="A23" s="99" t="s">
        <v>346</v>
      </c>
      <c r="B23" s="74" t="s">
        <v>71</v>
      </c>
      <c r="C23" s="74" t="s">
        <v>70</v>
      </c>
      <c r="D23" s="85">
        <v>0.99990000000000001</v>
      </c>
      <c r="E23" s="259" t="s">
        <v>270</v>
      </c>
      <c r="F23" s="95" t="s">
        <v>84</v>
      </c>
      <c r="G23" s="96"/>
      <c r="H23" s="75"/>
      <c r="I23" s="97">
        <v>0.1</v>
      </c>
      <c r="J23" s="98">
        <f t="shared" ref="J23:J30" si="0">I23*$B$18*$B$6</f>
        <v>8.2500000000000004E-3</v>
      </c>
    </row>
    <row r="24" spans="1:10" ht="15" thickBot="1" x14ac:dyDescent="0.25">
      <c r="A24" s="99" t="s">
        <v>271</v>
      </c>
      <c r="B24" s="74" t="s">
        <v>71</v>
      </c>
      <c r="C24" s="74" t="s">
        <v>70</v>
      </c>
      <c r="D24" s="85" t="s">
        <v>349</v>
      </c>
      <c r="E24" s="259" t="s">
        <v>270</v>
      </c>
      <c r="F24" s="95" t="s">
        <v>84</v>
      </c>
      <c r="G24" s="96"/>
      <c r="H24" s="75"/>
      <c r="I24" s="97">
        <v>0.1</v>
      </c>
      <c r="J24" s="98">
        <f t="shared" si="0"/>
        <v>8.2500000000000004E-3</v>
      </c>
    </row>
    <row r="25" spans="1:10" ht="15" thickBot="1" x14ac:dyDescent="0.25">
      <c r="A25" s="99" t="s">
        <v>272</v>
      </c>
      <c r="B25" s="74" t="s">
        <v>71</v>
      </c>
      <c r="C25" s="74" t="s">
        <v>273</v>
      </c>
      <c r="D25" s="85">
        <v>0.999</v>
      </c>
      <c r="E25" s="259" t="s">
        <v>336</v>
      </c>
      <c r="F25" s="95" t="s">
        <v>84</v>
      </c>
      <c r="G25" s="96"/>
      <c r="H25" s="75"/>
      <c r="I25" s="97"/>
      <c r="J25" s="98">
        <f t="shared" si="0"/>
        <v>0</v>
      </c>
    </row>
    <row r="26" spans="1:10" ht="26.25" thickBot="1" x14ac:dyDescent="0.25">
      <c r="A26" s="99" t="s">
        <v>363</v>
      </c>
      <c r="B26" s="76" t="s">
        <v>71</v>
      </c>
      <c r="C26" s="76" t="s">
        <v>70</v>
      </c>
      <c r="D26" s="77">
        <v>0.99990000000000001</v>
      </c>
      <c r="E26" s="259" t="s">
        <v>270</v>
      </c>
      <c r="F26" s="95" t="s">
        <v>84</v>
      </c>
      <c r="G26" s="96"/>
      <c r="H26" s="75"/>
      <c r="I26" s="97">
        <v>0.1</v>
      </c>
      <c r="J26" s="98">
        <f t="shared" si="0"/>
        <v>8.2500000000000004E-3</v>
      </c>
    </row>
    <row r="27" spans="1:10" ht="15" thickBot="1" x14ac:dyDescent="0.25">
      <c r="A27" s="99" t="s">
        <v>342</v>
      </c>
      <c r="B27" s="76" t="s">
        <v>71</v>
      </c>
      <c r="C27" s="76" t="s">
        <v>70</v>
      </c>
      <c r="D27" s="85" t="s">
        <v>349</v>
      </c>
      <c r="E27" s="259" t="s">
        <v>270</v>
      </c>
      <c r="F27" s="95" t="s">
        <v>84</v>
      </c>
      <c r="G27" s="96"/>
      <c r="H27" s="75"/>
      <c r="I27" s="97">
        <v>0.1</v>
      </c>
      <c r="J27" s="98">
        <f t="shared" si="0"/>
        <v>8.2500000000000004E-3</v>
      </c>
    </row>
    <row r="28" spans="1:10" ht="26.25" thickBot="1" x14ac:dyDescent="0.25">
      <c r="A28" s="99" t="s">
        <v>364</v>
      </c>
      <c r="B28" s="74" t="s">
        <v>71</v>
      </c>
      <c r="C28" s="74" t="s">
        <v>273</v>
      </c>
      <c r="D28" s="85">
        <v>0.999</v>
      </c>
      <c r="E28" s="259" t="s">
        <v>336</v>
      </c>
      <c r="F28" s="95" t="s">
        <v>84</v>
      </c>
      <c r="G28" s="96"/>
      <c r="H28" s="75"/>
      <c r="I28" s="97"/>
      <c r="J28" s="98">
        <f t="shared" si="0"/>
        <v>0</v>
      </c>
    </row>
    <row r="29" spans="1:10" ht="15" thickBot="1" x14ac:dyDescent="0.25">
      <c r="A29" s="99" t="s">
        <v>72</v>
      </c>
      <c r="B29" s="99" t="s">
        <v>71</v>
      </c>
      <c r="C29" s="99" t="s">
        <v>274</v>
      </c>
      <c r="D29" s="119">
        <v>0.98</v>
      </c>
      <c r="E29" s="259" t="s">
        <v>336</v>
      </c>
      <c r="F29" s="100"/>
      <c r="G29" s="100"/>
      <c r="H29" s="101"/>
      <c r="I29" s="102"/>
      <c r="J29" s="103">
        <f t="shared" si="0"/>
        <v>0</v>
      </c>
    </row>
    <row r="30" spans="1:10" ht="15" thickBot="1" x14ac:dyDescent="0.25">
      <c r="A30" s="99" t="s">
        <v>73</v>
      </c>
      <c r="B30" s="99" t="s">
        <v>71</v>
      </c>
      <c r="C30" s="99" t="s">
        <v>274</v>
      </c>
      <c r="D30" s="119">
        <v>0.95</v>
      </c>
      <c r="E30" s="259" t="s">
        <v>336</v>
      </c>
      <c r="F30" s="100"/>
      <c r="G30" s="100"/>
      <c r="H30" s="101"/>
      <c r="I30" s="102"/>
      <c r="J30" s="103">
        <f t="shared" si="0"/>
        <v>0</v>
      </c>
    </row>
    <row r="31" spans="1:10" ht="15" thickBot="1" x14ac:dyDescent="0.25">
      <c r="A31" s="297" t="s">
        <v>77</v>
      </c>
      <c r="B31" s="298"/>
      <c r="C31" s="298"/>
      <c r="D31" s="298"/>
      <c r="E31" s="298"/>
      <c r="F31" s="298"/>
      <c r="G31" s="298"/>
      <c r="H31" s="298"/>
      <c r="I31" s="298"/>
      <c r="J31" s="299"/>
    </row>
    <row r="32" spans="1:10" ht="15" thickBot="1" x14ac:dyDescent="0.25">
      <c r="A32" s="75" t="s">
        <v>271</v>
      </c>
      <c r="B32" s="74" t="s">
        <v>43</v>
      </c>
      <c r="C32" s="74" t="s">
        <v>275</v>
      </c>
      <c r="D32" s="85">
        <v>0.99970000000000003</v>
      </c>
      <c r="E32" s="259" t="s">
        <v>336</v>
      </c>
      <c r="F32" s="95" t="s">
        <v>84</v>
      </c>
      <c r="G32" s="96"/>
      <c r="H32" s="75"/>
      <c r="I32" s="97"/>
      <c r="J32" s="98">
        <f t="shared" ref="J32:J39" si="1">I32*$B$18*$B$6</f>
        <v>0</v>
      </c>
    </row>
    <row r="33" spans="1:10" ht="15" thickBot="1" x14ac:dyDescent="0.25">
      <c r="A33" s="75" t="s">
        <v>272</v>
      </c>
      <c r="B33" s="74" t="s">
        <v>43</v>
      </c>
      <c r="C33" s="74" t="s">
        <v>276</v>
      </c>
      <c r="D33" s="85">
        <v>0.99950000000000006</v>
      </c>
      <c r="E33" s="259" t="s">
        <v>336</v>
      </c>
      <c r="F33" s="95" t="s">
        <v>84</v>
      </c>
      <c r="G33" s="96"/>
      <c r="H33" s="75"/>
      <c r="I33" s="97"/>
      <c r="J33" s="98">
        <f t="shared" si="1"/>
        <v>0</v>
      </c>
    </row>
    <row r="34" spans="1:10" ht="15" thickBot="1" x14ac:dyDescent="0.25">
      <c r="A34" s="75" t="s">
        <v>342</v>
      </c>
      <c r="B34" s="74" t="s">
        <v>43</v>
      </c>
      <c r="C34" s="74" t="s">
        <v>275</v>
      </c>
      <c r="D34" s="77">
        <v>0.99970000000000003</v>
      </c>
      <c r="E34" s="259" t="s">
        <v>336</v>
      </c>
      <c r="F34" s="95" t="s">
        <v>84</v>
      </c>
      <c r="G34" s="96"/>
      <c r="H34" s="75"/>
      <c r="I34" s="97"/>
      <c r="J34" s="98">
        <f t="shared" si="1"/>
        <v>0</v>
      </c>
    </row>
    <row r="35" spans="1:10" ht="15" thickBot="1" x14ac:dyDescent="0.25">
      <c r="A35" s="75" t="s">
        <v>343</v>
      </c>
      <c r="B35" s="74" t="s">
        <v>43</v>
      </c>
      <c r="C35" s="74" t="s">
        <v>276</v>
      </c>
      <c r="D35" s="85">
        <v>0.99950000000000006</v>
      </c>
      <c r="E35" s="259" t="s">
        <v>336</v>
      </c>
      <c r="F35" s="95" t="s">
        <v>84</v>
      </c>
      <c r="G35" s="96"/>
      <c r="H35" s="75"/>
      <c r="I35" s="97"/>
      <c r="J35" s="98">
        <f t="shared" si="1"/>
        <v>0</v>
      </c>
    </row>
    <row r="36" spans="1:10" ht="15" thickBot="1" x14ac:dyDescent="0.25">
      <c r="A36" s="75" t="s">
        <v>350</v>
      </c>
      <c r="B36" s="74" t="s">
        <v>43</v>
      </c>
      <c r="C36" s="74" t="s">
        <v>275</v>
      </c>
      <c r="D36" s="77">
        <v>0.99970000000000003</v>
      </c>
      <c r="E36" s="259" t="s">
        <v>336</v>
      </c>
      <c r="F36" s="95" t="s">
        <v>84</v>
      </c>
      <c r="G36" s="96"/>
      <c r="H36" s="75"/>
      <c r="I36" s="97"/>
      <c r="J36" s="98">
        <f t="shared" si="1"/>
        <v>0</v>
      </c>
    </row>
    <row r="37" spans="1:10" ht="15" thickBot="1" x14ac:dyDescent="0.25">
      <c r="A37" s="75" t="s">
        <v>351</v>
      </c>
      <c r="B37" s="74" t="s">
        <v>43</v>
      </c>
      <c r="C37" s="74" t="s">
        <v>276</v>
      </c>
      <c r="D37" s="85">
        <v>0.99950000000000006</v>
      </c>
      <c r="E37" s="259" t="s">
        <v>336</v>
      </c>
      <c r="F37" s="95" t="s">
        <v>84</v>
      </c>
      <c r="G37" s="96"/>
      <c r="H37" s="75"/>
      <c r="I37" s="97"/>
      <c r="J37" s="98">
        <f t="shared" si="1"/>
        <v>0</v>
      </c>
    </row>
    <row r="38" spans="1:10" ht="15" thickBot="1" x14ac:dyDescent="0.25">
      <c r="A38" s="99" t="s">
        <v>72</v>
      </c>
      <c r="B38" s="74" t="s">
        <v>43</v>
      </c>
      <c r="C38" s="74" t="s">
        <v>277</v>
      </c>
      <c r="D38" s="119">
        <v>0.98</v>
      </c>
      <c r="E38" s="259" t="s">
        <v>336</v>
      </c>
      <c r="F38" s="100"/>
      <c r="G38" s="100"/>
      <c r="H38" s="101"/>
      <c r="I38" s="102"/>
      <c r="J38" s="103">
        <f t="shared" si="1"/>
        <v>0</v>
      </c>
    </row>
    <row r="39" spans="1:10" ht="15" thickBot="1" x14ac:dyDescent="0.25">
      <c r="A39" s="99" t="s">
        <v>73</v>
      </c>
      <c r="B39" s="74" t="s">
        <v>43</v>
      </c>
      <c r="C39" s="74" t="s">
        <v>277</v>
      </c>
      <c r="D39" s="119">
        <v>0.95</v>
      </c>
      <c r="E39" s="259" t="s">
        <v>336</v>
      </c>
      <c r="F39" s="100"/>
      <c r="G39" s="100"/>
      <c r="H39" s="101"/>
      <c r="I39" s="102"/>
      <c r="J39" s="103">
        <f t="shared" si="1"/>
        <v>0</v>
      </c>
    </row>
    <row r="40" spans="1:10" ht="15" thickBot="1" x14ac:dyDescent="0.25">
      <c r="A40" s="297" t="s">
        <v>182</v>
      </c>
      <c r="B40" s="298"/>
      <c r="C40" s="298"/>
      <c r="D40" s="298"/>
      <c r="E40" s="298"/>
      <c r="F40" s="298"/>
      <c r="G40" s="298"/>
      <c r="H40" s="298"/>
      <c r="I40" s="298"/>
      <c r="J40" s="299"/>
    </row>
    <row r="41" spans="1:10" ht="26.25" thickBot="1" x14ac:dyDescent="0.25">
      <c r="A41" s="75" t="s">
        <v>344</v>
      </c>
      <c r="B41" s="300" t="s">
        <v>149</v>
      </c>
      <c r="C41" s="83" t="s">
        <v>237</v>
      </c>
      <c r="D41" s="303">
        <v>0.995</v>
      </c>
      <c r="E41" s="306" t="s">
        <v>270</v>
      </c>
      <c r="F41" s="315" t="s">
        <v>279</v>
      </c>
      <c r="G41" s="315"/>
      <c r="H41" s="315"/>
      <c r="I41" s="321">
        <v>0.1</v>
      </c>
      <c r="J41" s="318">
        <f t="shared" ref="J41:J64" si="2">I41*$B$18*$B$6</f>
        <v>8.2500000000000004E-3</v>
      </c>
    </row>
    <row r="42" spans="1:10" ht="26.25" customHeight="1" thickBot="1" x14ac:dyDescent="0.25">
      <c r="A42" s="75"/>
      <c r="B42" s="301"/>
      <c r="C42" s="88" t="s">
        <v>238</v>
      </c>
      <c r="D42" s="304"/>
      <c r="E42" s="307"/>
      <c r="F42" s="316"/>
      <c r="G42" s="316"/>
      <c r="H42" s="316"/>
      <c r="I42" s="322"/>
      <c r="J42" s="319">
        <f t="shared" si="2"/>
        <v>0</v>
      </c>
    </row>
    <row r="43" spans="1:10" ht="26.25" customHeight="1" thickBot="1" x14ac:dyDescent="0.25">
      <c r="A43" s="75"/>
      <c r="B43" s="302"/>
      <c r="C43" s="76" t="s">
        <v>239</v>
      </c>
      <c r="D43" s="305"/>
      <c r="E43" s="308"/>
      <c r="F43" s="317"/>
      <c r="G43" s="317"/>
      <c r="H43" s="317"/>
      <c r="I43" s="323"/>
      <c r="J43" s="320">
        <f t="shared" si="2"/>
        <v>0</v>
      </c>
    </row>
    <row r="44" spans="1:10" ht="26.25" thickBot="1" x14ac:dyDescent="0.25">
      <c r="A44" s="75" t="s">
        <v>345</v>
      </c>
      <c r="B44" s="300" t="s">
        <v>183</v>
      </c>
      <c r="C44" s="88" t="s">
        <v>240</v>
      </c>
      <c r="D44" s="303">
        <v>0.995</v>
      </c>
      <c r="E44" s="260" t="s">
        <v>336</v>
      </c>
      <c r="F44" s="315" t="s">
        <v>279</v>
      </c>
      <c r="G44" s="315"/>
      <c r="H44" s="315"/>
      <c r="I44" s="315"/>
      <c r="J44" s="318">
        <f t="shared" si="2"/>
        <v>0</v>
      </c>
    </row>
    <row r="45" spans="1:10" ht="26.25" thickBot="1" x14ac:dyDescent="0.25">
      <c r="A45" s="75"/>
      <c r="B45" s="301"/>
      <c r="C45" s="88" t="s">
        <v>241</v>
      </c>
      <c r="D45" s="304"/>
      <c r="E45" s="261"/>
      <c r="F45" s="316"/>
      <c r="G45" s="316"/>
      <c r="H45" s="316"/>
      <c r="I45" s="316"/>
      <c r="J45" s="319">
        <f t="shared" si="2"/>
        <v>0</v>
      </c>
    </row>
    <row r="46" spans="1:10" ht="26.25" thickBot="1" x14ac:dyDescent="0.25">
      <c r="A46" s="75"/>
      <c r="B46" s="302"/>
      <c r="C46" s="76" t="s">
        <v>242</v>
      </c>
      <c r="D46" s="305"/>
      <c r="E46" s="262"/>
      <c r="F46" s="317"/>
      <c r="G46" s="317"/>
      <c r="H46" s="317"/>
      <c r="I46" s="317"/>
      <c r="J46" s="320">
        <f t="shared" si="2"/>
        <v>0</v>
      </c>
    </row>
    <row r="47" spans="1:10" ht="26.25" thickBot="1" x14ac:dyDescent="0.25">
      <c r="A47" s="75" t="s">
        <v>278</v>
      </c>
      <c r="B47" s="300" t="s">
        <v>149</v>
      </c>
      <c r="C47" s="83" t="s">
        <v>240</v>
      </c>
      <c r="D47" s="303">
        <v>0.995</v>
      </c>
      <c r="E47" s="306" t="s">
        <v>270</v>
      </c>
      <c r="F47" s="315" t="s">
        <v>279</v>
      </c>
      <c r="G47" s="315"/>
      <c r="H47" s="315"/>
      <c r="I47" s="321">
        <v>0.1</v>
      </c>
      <c r="J47" s="318">
        <f t="shared" si="2"/>
        <v>8.2500000000000004E-3</v>
      </c>
    </row>
    <row r="48" spans="1:10" ht="26.25" customHeight="1" thickBot="1" x14ac:dyDescent="0.25">
      <c r="A48" s="75"/>
      <c r="B48" s="301"/>
      <c r="C48" s="88" t="s">
        <v>241</v>
      </c>
      <c r="D48" s="304"/>
      <c r="E48" s="307"/>
      <c r="F48" s="316"/>
      <c r="G48" s="316"/>
      <c r="H48" s="316"/>
      <c r="I48" s="322"/>
      <c r="J48" s="319">
        <f t="shared" si="2"/>
        <v>0</v>
      </c>
    </row>
    <row r="49" spans="1:10" ht="26.25" customHeight="1" thickBot="1" x14ac:dyDescent="0.25">
      <c r="A49" s="75"/>
      <c r="B49" s="302"/>
      <c r="C49" s="76" t="s">
        <v>239</v>
      </c>
      <c r="D49" s="305"/>
      <c r="E49" s="308"/>
      <c r="F49" s="317"/>
      <c r="G49" s="317"/>
      <c r="H49" s="317"/>
      <c r="I49" s="323"/>
      <c r="J49" s="320">
        <f t="shared" si="2"/>
        <v>0</v>
      </c>
    </row>
    <row r="50" spans="1:10" ht="26.25" thickBot="1" x14ac:dyDescent="0.25">
      <c r="A50" s="75" t="s">
        <v>184</v>
      </c>
      <c r="B50" s="300" t="s">
        <v>183</v>
      </c>
      <c r="C50" s="83" t="s">
        <v>240</v>
      </c>
      <c r="D50" s="303">
        <v>0.995</v>
      </c>
      <c r="E50" s="306" t="s">
        <v>336</v>
      </c>
      <c r="F50" s="315" t="s">
        <v>279</v>
      </c>
      <c r="G50" s="315"/>
      <c r="H50" s="315"/>
      <c r="I50" s="315"/>
      <c r="J50" s="318">
        <f t="shared" si="2"/>
        <v>0</v>
      </c>
    </row>
    <row r="51" spans="1:10" ht="26.25" thickBot="1" x14ac:dyDescent="0.25">
      <c r="A51" s="75"/>
      <c r="B51" s="301"/>
      <c r="C51" s="88" t="s">
        <v>241</v>
      </c>
      <c r="D51" s="304"/>
      <c r="E51" s="307"/>
      <c r="F51" s="316"/>
      <c r="G51" s="316"/>
      <c r="H51" s="316"/>
      <c r="I51" s="316"/>
      <c r="J51" s="319">
        <f t="shared" si="2"/>
        <v>0</v>
      </c>
    </row>
    <row r="52" spans="1:10" ht="26.25" thickBot="1" x14ac:dyDescent="0.25">
      <c r="A52" s="75"/>
      <c r="B52" s="302"/>
      <c r="C52" s="76" t="s">
        <v>239</v>
      </c>
      <c r="D52" s="305"/>
      <c r="E52" s="308"/>
      <c r="F52" s="317"/>
      <c r="G52" s="317"/>
      <c r="H52" s="317"/>
      <c r="I52" s="317"/>
      <c r="J52" s="320">
        <f t="shared" si="2"/>
        <v>0</v>
      </c>
    </row>
    <row r="53" spans="1:10" ht="26.25" thickBot="1" x14ac:dyDescent="0.25">
      <c r="A53" s="75" t="s">
        <v>365</v>
      </c>
      <c r="B53" s="300" t="s">
        <v>149</v>
      </c>
      <c r="C53" s="83" t="s">
        <v>240</v>
      </c>
      <c r="D53" s="303">
        <v>0.995</v>
      </c>
      <c r="E53" s="306" t="s">
        <v>270</v>
      </c>
      <c r="F53" s="315" t="s">
        <v>279</v>
      </c>
      <c r="G53" s="315"/>
      <c r="H53" s="315"/>
      <c r="I53" s="321">
        <v>0.1</v>
      </c>
      <c r="J53" s="318">
        <f t="shared" si="2"/>
        <v>8.2500000000000004E-3</v>
      </c>
    </row>
    <row r="54" spans="1:10" ht="26.25" thickBot="1" x14ac:dyDescent="0.25">
      <c r="A54" s="75"/>
      <c r="B54" s="301"/>
      <c r="C54" s="88" t="s">
        <v>241</v>
      </c>
      <c r="D54" s="304"/>
      <c r="E54" s="307"/>
      <c r="F54" s="316"/>
      <c r="G54" s="316"/>
      <c r="H54" s="316"/>
      <c r="I54" s="322"/>
      <c r="J54" s="319">
        <f t="shared" si="2"/>
        <v>0</v>
      </c>
    </row>
    <row r="55" spans="1:10" ht="26.25" thickBot="1" x14ac:dyDescent="0.25">
      <c r="A55" s="75"/>
      <c r="B55" s="302"/>
      <c r="C55" s="76" t="s">
        <v>239</v>
      </c>
      <c r="D55" s="305"/>
      <c r="E55" s="308"/>
      <c r="F55" s="317"/>
      <c r="G55" s="317"/>
      <c r="H55" s="317"/>
      <c r="I55" s="323"/>
      <c r="J55" s="320">
        <f t="shared" si="2"/>
        <v>0</v>
      </c>
    </row>
    <row r="56" spans="1:10" ht="26.25" thickBot="1" x14ac:dyDescent="0.25">
      <c r="A56" s="75" t="s">
        <v>352</v>
      </c>
      <c r="B56" s="300" t="s">
        <v>183</v>
      </c>
      <c r="C56" s="83" t="s">
        <v>240</v>
      </c>
      <c r="D56" s="303">
        <v>0.995</v>
      </c>
      <c r="E56" s="306" t="s">
        <v>336</v>
      </c>
      <c r="F56" s="315" t="s">
        <v>279</v>
      </c>
      <c r="G56" s="315"/>
      <c r="H56" s="315"/>
      <c r="I56" s="315"/>
      <c r="J56" s="318">
        <f t="shared" si="2"/>
        <v>0</v>
      </c>
    </row>
    <row r="57" spans="1:10" ht="26.25" thickBot="1" x14ac:dyDescent="0.25">
      <c r="A57" s="75"/>
      <c r="B57" s="301"/>
      <c r="C57" s="88" t="s">
        <v>241</v>
      </c>
      <c r="D57" s="304"/>
      <c r="E57" s="307"/>
      <c r="F57" s="316"/>
      <c r="G57" s="316"/>
      <c r="H57" s="316"/>
      <c r="I57" s="316"/>
      <c r="J57" s="319">
        <f t="shared" si="2"/>
        <v>0</v>
      </c>
    </row>
    <row r="58" spans="1:10" ht="26.25" thickBot="1" x14ac:dyDescent="0.25">
      <c r="A58" s="75"/>
      <c r="B58" s="302"/>
      <c r="C58" s="76" t="s">
        <v>239</v>
      </c>
      <c r="D58" s="305"/>
      <c r="E58" s="308"/>
      <c r="F58" s="317"/>
      <c r="G58" s="317"/>
      <c r="H58" s="317"/>
      <c r="I58" s="317"/>
      <c r="J58" s="320">
        <f t="shared" si="2"/>
        <v>0</v>
      </c>
    </row>
    <row r="59" spans="1:10" ht="15" thickBot="1" x14ac:dyDescent="0.25">
      <c r="A59" s="75" t="s">
        <v>185</v>
      </c>
      <c r="B59" s="300" t="s">
        <v>186</v>
      </c>
      <c r="C59" s="83" t="s">
        <v>243</v>
      </c>
      <c r="D59" s="303">
        <v>0.999</v>
      </c>
      <c r="E59" s="306" t="s">
        <v>270</v>
      </c>
      <c r="F59" s="315" t="s">
        <v>279</v>
      </c>
      <c r="G59" s="315"/>
      <c r="H59" s="315"/>
      <c r="I59" s="321">
        <v>0.1</v>
      </c>
      <c r="J59" s="318">
        <f t="shared" si="2"/>
        <v>8.2500000000000004E-3</v>
      </c>
    </row>
    <row r="60" spans="1:10" ht="15" customHeight="1" thickBot="1" x14ac:dyDescent="0.25">
      <c r="A60" s="75"/>
      <c r="B60" s="301"/>
      <c r="C60" s="88" t="s">
        <v>244</v>
      </c>
      <c r="D60" s="304"/>
      <c r="E60" s="307"/>
      <c r="F60" s="316"/>
      <c r="G60" s="316"/>
      <c r="H60" s="316"/>
      <c r="I60" s="322"/>
      <c r="J60" s="319">
        <f t="shared" si="2"/>
        <v>0</v>
      </c>
    </row>
    <row r="61" spans="1:10" ht="26.25" customHeight="1" thickBot="1" x14ac:dyDescent="0.25">
      <c r="A61" s="75"/>
      <c r="B61" s="302"/>
      <c r="C61" s="76" t="s">
        <v>245</v>
      </c>
      <c r="D61" s="305"/>
      <c r="E61" s="308"/>
      <c r="F61" s="317"/>
      <c r="G61" s="317"/>
      <c r="H61" s="317"/>
      <c r="I61" s="323"/>
      <c r="J61" s="320">
        <f t="shared" si="2"/>
        <v>0</v>
      </c>
    </row>
    <row r="62" spans="1:10" ht="15" thickBot="1" x14ac:dyDescent="0.25">
      <c r="A62" s="75" t="s">
        <v>187</v>
      </c>
      <c r="B62" s="300" t="s">
        <v>186</v>
      </c>
      <c r="C62" s="83" t="s">
        <v>246</v>
      </c>
      <c r="D62" s="303">
        <v>0.999</v>
      </c>
      <c r="E62" s="306" t="s">
        <v>270</v>
      </c>
      <c r="F62" s="315" t="s">
        <v>279</v>
      </c>
      <c r="G62" s="315"/>
      <c r="H62" s="315"/>
      <c r="I62" s="321">
        <v>0.1</v>
      </c>
      <c r="J62" s="318">
        <f t="shared" si="2"/>
        <v>8.2500000000000004E-3</v>
      </c>
    </row>
    <row r="63" spans="1:10" ht="15" customHeight="1" thickBot="1" x14ac:dyDescent="0.25">
      <c r="A63" s="75"/>
      <c r="B63" s="301"/>
      <c r="C63" s="88" t="s">
        <v>247</v>
      </c>
      <c r="D63" s="304"/>
      <c r="E63" s="307"/>
      <c r="F63" s="316"/>
      <c r="G63" s="316"/>
      <c r="H63" s="316"/>
      <c r="I63" s="322"/>
      <c r="J63" s="319">
        <f t="shared" si="2"/>
        <v>0</v>
      </c>
    </row>
    <row r="64" spans="1:10" ht="15" customHeight="1" thickBot="1" x14ac:dyDescent="0.25">
      <c r="A64" s="75"/>
      <c r="B64" s="302"/>
      <c r="C64" s="76" t="s">
        <v>248</v>
      </c>
      <c r="D64" s="305"/>
      <c r="E64" s="308"/>
      <c r="F64" s="317"/>
      <c r="G64" s="317"/>
      <c r="H64" s="317"/>
      <c r="I64" s="323"/>
      <c r="J64" s="320">
        <f t="shared" si="2"/>
        <v>0</v>
      </c>
    </row>
    <row r="65" spans="1:10" ht="15" thickBot="1" x14ac:dyDescent="0.25">
      <c r="A65" s="297" t="s">
        <v>106</v>
      </c>
      <c r="B65" s="298"/>
      <c r="C65" s="298"/>
      <c r="D65" s="298"/>
      <c r="E65" s="298"/>
      <c r="F65" s="298"/>
      <c r="G65" s="298"/>
      <c r="H65" s="298"/>
      <c r="I65" s="298"/>
      <c r="J65" s="299"/>
    </row>
    <row r="66" spans="1:10" ht="26.25" thickBot="1" x14ac:dyDescent="0.25">
      <c r="A66" s="75" t="s">
        <v>169</v>
      </c>
      <c r="B66" s="74" t="s">
        <v>58</v>
      </c>
      <c r="C66" s="74" t="s">
        <v>192</v>
      </c>
      <c r="D66" s="85">
        <v>0.999</v>
      </c>
      <c r="E66" s="94" t="str">
        <f>IF(I66=0,"Key","Critical")</f>
        <v>Key</v>
      </c>
      <c r="F66" s="96" t="s">
        <v>86</v>
      </c>
      <c r="G66" s="96"/>
      <c r="H66" s="75"/>
      <c r="I66" s="97"/>
      <c r="J66" s="98">
        <f>I66*$B$18*$B$6</f>
        <v>0</v>
      </c>
    </row>
    <row r="67" spans="1:10" ht="15" thickBot="1" x14ac:dyDescent="0.25">
      <c r="A67" s="297" t="s">
        <v>280</v>
      </c>
      <c r="B67" s="298"/>
      <c r="C67" s="298"/>
      <c r="D67" s="298"/>
      <c r="E67" s="298"/>
      <c r="F67" s="298"/>
      <c r="G67" s="298"/>
      <c r="H67" s="298"/>
      <c r="I67" s="298"/>
      <c r="J67" s="299"/>
    </row>
    <row r="68" spans="1:10" ht="51.75" thickBot="1" x14ac:dyDescent="0.25">
      <c r="A68" s="75" t="s">
        <v>281</v>
      </c>
      <c r="B68" s="75" t="s">
        <v>212</v>
      </c>
      <c r="C68" s="75" t="s">
        <v>213</v>
      </c>
      <c r="D68" s="120">
        <v>0.99</v>
      </c>
      <c r="E68" s="94" t="str">
        <f>IF(I68=0,"Key","Critical")</f>
        <v>Key</v>
      </c>
      <c r="F68" s="96" t="s">
        <v>86</v>
      </c>
      <c r="G68" s="96"/>
      <c r="H68" s="75"/>
      <c r="I68" s="97"/>
      <c r="J68" s="98">
        <f t="shared" ref="J68:J74" si="3">I68*$B$18*$B$6</f>
        <v>0</v>
      </c>
    </row>
    <row r="69" spans="1:10" ht="39" thickBot="1" x14ac:dyDescent="0.25">
      <c r="A69" s="211" t="s">
        <v>170</v>
      </c>
      <c r="B69" s="74" t="s">
        <v>43</v>
      </c>
      <c r="C69" s="74" t="s">
        <v>189</v>
      </c>
      <c r="D69" s="86">
        <v>0.99</v>
      </c>
      <c r="E69" s="104" t="str">
        <f t="shared" ref="E69" si="4">IF(I69=0,"Key","Critical")</f>
        <v>Key</v>
      </c>
      <c r="F69" s="96" t="s">
        <v>86</v>
      </c>
      <c r="G69" s="96"/>
      <c r="H69" s="74"/>
      <c r="I69" s="108"/>
      <c r="J69" s="107">
        <f t="shared" si="3"/>
        <v>0</v>
      </c>
    </row>
    <row r="70" spans="1:10" ht="64.5" thickBot="1" x14ac:dyDescent="0.25">
      <c r="A70" s="75" t="s">
        <v>214</v>
      </c>
      <c r="B70" s="75" t="s">
        <v>212</v>
      </c>
      <c r="C70" s="75" t="s">
        <v>215</v>
      </c>
      <c r="D70" s="120">
        <v>0.99</v>
      </c>
      <c r="E70" s="94" t="str">
        <f>IF(I70=0,"Key","Critical")</f>
        <v>Key</v>
      </c>
      <c r="F70" s="96" t="s">
        <v>86</v>
      </c>
      <c r="G70" s="96"/>
      <c r="H70" s="75"/>
      <c r="I70" s="97"/>
      <c r="J70" s="98">
        <f t="shared" si="3"/>
        <v>0</v>
      </c>
    </row>
    <row r="71" spans="1:10" ht="39" thickBot="1" x14ac:dyDescent="0.25">
      <c r="A71" s="211" t="s">
        <v>171</v>
      </c>
      <c r="B71" s="76" t="s">
        <v>43</v>
      </c>
      <c r="C71" s="76" t="s">
        <v>190</v>
      </c>
      <c r="D71" s="87">
        <v>0.99</v>
      </c>
      <c r="E71" s="104" t="str">
        <f t="shared" ref="E71:E72" si="5">IF(I71=0,"Key","Critical")</f>
        <v>Key</v>
      </c>
      <c r="F71" s="96" t="s">
        <v>86</v>
      </c>
      <c r="G71" s="96"/>
      <c r="H71" s="76"/>
      <c r="I71" s="109"/>
      <c r="J71" s="107">
        <f t="shared" si="3"/>
        <v>0</v>
      </c>
    </row>
    <row r="72" spans="1:10" ht="15" thickBot="1" x14ac:dyDescent="0.25">
      <c r="A72" s="75" t="s">
        <v>172</v>
      </c>
      <c r="B72" s="76" t="s">
        <v>58</v>
      </c>
      <c r="C72" s="76" t="s">
        <v>173</v>
      </c>
      <c r="D72" s="77">
        <v>0.99</v>
      </c>
      <c r="E72" s="104" t="str">
        <f t="shared" si="5"/>
        <v>Key</v>
      </c>
      <c r="F72" s="96" t="s">
        <v>86</v>
      </c>
      <c r="G72" s="110"/>
      <c r="H72" s="111"/>
      <c r="I72" s="112"/>
      <c r="J72" s="107">
        <f t="shared" si="3"/>
        <v>0</v>
      </c>
    </row>
    <row r="73" spans="1:10" ht="39" thickBot="1" x14ac:dyDescent="0.25">
      <c r="A73" s="75" t="s">
        <v>74</v>
      </c>
      <c r="B73" s="75" t="s">
        <v>58</v>
      </c>
      <c r="C73" s="75" t="s">
        <v>191</v>
      </c>
      <c r="D73" s="120">
        <v>0.99</v>
      </c>
      <c r="E73" s="94" t="str">
        <f>IF(I73=0,"Key","Critical")</f>
        <v>Key</v>
      </c>
      <c r="F73" s="96" t="s">
        <v>86</v>
      </c>
      <c r="G73" s="96"/>
      <c r="H73" s="75"/>
      <c r="I73" s="97"/>
      <c r="J73" s="98">
        <f t="shared" si="3"/>
        <v>0</v>
      </c>
    </row>
    <row r="74" spans="1:10" ht="51.75" thickBot="1" x14ac:dyDescent="0.25">
      <c r="A74" s="75" t="s">
        <v>75</v>
      </c>
      <c r="B74" s="75" t="s">
        <v>76</v>
      </c>
      <c r="C74" s="75" t="s">
        <v>97</v>
      </c>
      <c r="D74" s="120">
        <v>0.99</v>
      </c>
      <c r="E74" s="104" t="str">
        <f>IF(I74=0,"Key","Critical")</f>
        <v>Key</v>
      </c>
      <c r="F74" s="96" t="s">
        <v>86</v>
      </c>
      <c r="G74" s="105"/>
      <c r="H74" s="84"/>
      <c r="I74" s="106"/>
      <c r="J74" s="107">
        <f t="shared" si="3"/>
        <v>0</v>
      </c>
    </row>
    <row r="75" spans="1:10" ht="15" thickBot="1" x14ac:dyDescent="0.25">
      <c r="A75" s="297" t="s">
        <v>107</v>
      </c>
      <c r="B75" s="298"/>
      <c r="C75" s="298"/>
      <c r="D75" s="298"/>
      <c r="E75" s="298"/>
      <c r="F75" s="298"/>
      <c r="G75" s="298"/>
      <c r="H75" s="298"/>
      <c r="I75" s="298"/>
      <c r="J75" s="299"/>
    </row>
    <row r="76" spans="1:10" ht="77.25" thickBot="1" x14ac:dyDescent="0.25">
      <c r="A76" s="75" t="s">
        <v>78</v>
      </c>
      <c r="B76" s="76" t="s">
        <v>43</v>
      </c>
      <c r="C76" s="74" t="s">
        <v>282</v>
      </c>
      <c r="D76" s="120">
        <v>0.95</v>
      </c>
      <c r="E76" s="94" t="str">
        <f>IF(I76=0,"Key","Critical")</f>
        <v>Key</v>
      </c>
      <c r="F76" s="96" t="s">
        <v>9</v>
      </c>
      <c r="G76" s="96"/>
      <c r="H76" s="75"/>
      <c r="I76" s="97"/>
      <c r="J76" s="98">
        <f>I76*$B$18*$B$6</f>
        <v>0</v>
      </c>
    </row>
    <row r="77" spans="1:10" ht="26.25" thickBot="1" x14ac:dyDescent="0.25">
      <c r="A77" s="75" t="s">
        <v>79</v>
      </c>
      <c r="B77" s="76" t="s">
        <v>43</v>
      </c>
      <c r="C77" s="75" t="s">
        <v>283</v>
      </c>
      <c r="D77" s="120">
        <v>0.95</v>
      </c>
      <c r="E77" s="94" t="str">
        <f>IF(I77=0,"Key","Critical")</f>
        <v>Key</v>
      </c>
      <c r="F77" s="96" t="s">
        <v>9</v>
      </c>
      <c r="G77" s="96"/>
      <c r="H77" s="75"/>
      <c r="I77" s="97"/>
      <c r="J77" s="98">
        <f>I77*$B$18*$B$6</f>
        <v>0</v>
      </c>
    </row>
    <row r="78" spans="1:10" ht="26.25" thickBot="1" x14ac:dyDescent="0.25">
      <c r="A78" s="75" t="s">
        <v>174</v>
      </c>
      <c r="B78" s="76" t="s">
        <v>43</v>
      </c>
      <c r="C78" s="74" t="s">
        <v>175</v>
      </c>
      <c r="D78" s="85">
        <v>0.95</v>
      </c>
      <c r="E78" s="94" t="str">
        <f>IF(I78=0,"Key","Critical")</f>
        <v>Key</v>
      </c>
      <c r="F78" s="96" t="s">
        <v>9</v>
      </c>
      <c r="G78" s="96"/>
      <c r="H78" s="75"/>
      <c r="I78" s="97"/>
      <c r="J78" s="98">
        <f>I78*$B$18*$B$6</f>
        <v>0</v>
      </c>
    </row>
    <row r="79" spans="1:10" ht="15" thickBot="1" x14ac:dyDescent="0.25">
      <c r="A79" s="297" t="s">
        <v>108</v>
      </c>
      <c r="B79" s="298"/>
      <c r="C79" s="298"/>
      <c r="D79" s="298"/>
      <c r="E79" s="298"/>
      <c r="F79" s="298"/>
      <c r="G79" s="298"/>
      <c r="H79" s="298"/>
      <c r="I79" s="298"/>
      <c r="J79" s="299"/>
    </row>
    <row r="80" spans="1:10" ht="26.25" thickBot="1" x14ac:dyDescent="0.25">
      <c r="A80" s="75" t="s">
        <v>80</v>
      </c>
      <c r="B80" s="75" t="s">
        <v>43</v>
      </c>
      <c r="C80" s="75" t="s">
        <v>109</v>
      </c>
      <c r="D80" s="121">
        <v>0.95</v>
      </c>
      <c r="E80" s="94" t="str">
        <f>IF(I80=0,"Key","Critical")</f>
        <v>Key</v>
      </c>
      <c r="F80" s="96" t="s">
        <v>86</v>
      </c>
      <c r="G80" s="96"/>
      <c r="H80" s="75"/>
      <c r="I80" s="97"/>
      <c r="J80" s="98">
        <f>I80*$B$18*$B$6</f>
        <v>0</v>
      </c>
    </row>
    <row r="81" spans="1:10" ht="51.75" thickBot="1" x14ac:dyDescent="0.25">
      <c r="A81" s="75" t="s">
        <v>81</v>
      </c>
      <c r="B81" s="75" t="s">
        <v>43</v>
      </c>
      <c r="C81" s="75" t="s">
        <v>110</v>
      </c>
      <c r="D81" s="121">
        <v>0.95</v>
      </c>
      <c r="E81" s="94" t="str">
        <f>IF(I81=0,"Key","Critical")</f>
        <v>Key</v>
      </c>
      <c r="F81" s="96" t="s">
        <v>86</v>
      </c>
      <c r="G81" s="96"/>
      <c r="H81" s="75"/>
      <c r="I81" s="97"/>
      <c r="J81" s="98">
        <f>I81*$B$18*$B$6</f>
        <v>0</v>
      </c>
    </row>
    <row r="82" spans="1:10" ht="26.25" thickBot="1" x14ac:dyDescent="0.25">
      <c r="A82" s="75" t="s">
        <v>82</v>
      </c>
      <c r="B82" s="75" t="s">
        <v>43</v>
      </c>
      <c r="C82" s="75" t="s">
        <v>83</v>
      </c>
      <c r="D82" s="121">
        <v>0.95</v>
      </c>
      <c r="E82" s="94" t="str">
        <f>IF(I82=0,"Key","Critical")</f>
        <v>Key</v>
      </c>
      <c r="F82" s="96" t="s">
        <v>86</v>
      </c>
      <c r="G82" s="96"/>
      <c r="H82" s="75"/>
      <c r="I82" s="97"/>
      <c r="J82" s="98">
        <f>I82*$B$18*$B$6</f>
        <v>0</v>
      </c>
    </row>
    <row r="83" spans="1:10" ht="51.75" thickBot="1" x14ac:dyDescent="0.25">
      <c r="A83" s="84" t="s">
        <v>176</v>
      </c>
      <c r="B83" s="84" t="s">
        <v>43</v>
      </c>
      <c r="C83" s="83" t="s">
        <v>188</v>
      </c>
      <c r="D83" s="121">
        <v>0.95</v>
      </c>
      <c r="E83" s="94" t="str">
        <f t="shared" ref="E83:E86" si="6">IF(I83=0,"Key","Critical")</f>
        <v>Key</v>
      </c>
      <c r="F83" s="96" t="s">
        <v>86</v>
      </c>
      <c r="G83" s="113"/>
      <c r="H83" s="113"/>
      <c r="I83" s="113"/>
      <c r="J83" s="98">
        <f>I83*$B$18*$B$6</f>
        <v>0</v>
      </c>
    </row>
    <row r="84" spans="1:10" ht="15" thickBot="1" x14ac:dyDescent="0.25">
      <c r="A84" s="297" t="s">
        <v>284</v>
      </c>
      <c r="B84" s="298"/>
      <c r="C84" s="298"/>
      <c r="D84" s="298"/>
      <c r="E84" s="298"/>
      <c r="F84" s="298"/>
      <c r="G84" s="298"/>
      <c r="H84" s="298"/>
      <c r="I84" s="298"/>
      <c r="J84" s="299"/>
    </row>
    <row r="85" spans="1:10" ht="26.25" thickBot="1" x14ac:dyDescent="0.25">
      <c r="A85" s="84" t="s">
        <v>177</v>
      </c>
      <c r="B85" s="74" t="s">
        <v>43</v>
      </c>
      <c r="C85" s="74" t="s">
        <v>178</v>
      </c>
      <c r="D85" s="86">
        <v>0.95</v>
      </c>
      <c r="E85" s="94" t="str">
        <f t="shared" si="6"/>
        <v>Key</v>
      </c>
      <c r="F85" s="96" t="s">
        <v>86</v>
      </c>
      <c r="G85" s="113"/>
      <c r="H85" s="113"/>
      <c r="I85" s="113"/>
      <c r="J85" s="98">
        <f>I85*$B$18*$B$6</f>
        <v>0</v>
      </c>
    </row>
    <row r="86" spans="1:10" ht="39" thickBot="1" x14ac:dyDescent="0.25">
      <c r="A86" s="75" t="s">
        <v>179</v>
      </c>
      <c r="B86" s="76" t="s">
        <v>43</v>
      </c>
      <c r="C86" s="76" t="s">
        <v>180</v>
      </c>
      <c r="D86" s="87">
        <v>0.95</v>
      </c>
      <c r="E86" s="94" t="str">
        <f t="shared" si="6"/>
        <v>Key</v>
      </c>
      <c r="F86" s="96" t="s">
        <v>86</v>
      </c>
      <c r="G86" s="113"/>
      <c r="H86" s="113"/>
      <c r="I86" s="113"/>
      <c r="J86" s="98">
        <f>I86*$B$18*$B$6</f>
        <v>0</v>
      </c>
    </row>
    <row r="87" spans="1:10" ht="39" thickBot="1" x14ac:dyDescent="0.25">
      <c r="A87" s="212" t="s">
        <v>181</v>
      </c>
      <c r="B87" s="76" t="s">
        <v>43</v>
      </c>
      <c r="C87" s="76" t="s">
        <v>180</v>
      </c>
      <c r="D87" s="87">
        <v>0.95</v>
      </c>
      <c r="E87" s="94" t="str">
        <f t="shared" ref="E87" si="7">IF(I87=0,"Key","Critical")</f>
        <v>Key</v>
      </c>
      <c r="F87" s="96" t="s">
        <v>86</v>
      </c>
      <c r="G87" s="113"/>
      <c r="H87" s="113"/>
      <c r="I87" s="113"/>
      <c r="J87" s="98">
        <f>I87*$B$18*$B$6</f>
        <v>0</v>
      </c>
    </row>
    <row r="88" spans="1:10" ht="15" thickBot="1" x14ac:dyDescent="0.25">
      <c r="A88" s="297" t="s">
        <v>285</v>
      </c>
      <c r="B88" s="298"/>
      <c r="C88" s="298"/>
      <c r="D88" s="298"/>
      <c r="E88" s="298"/>
      <c r="F88" s="298"/>
      <c r="G88" s="298"/>
      <c r="H88" s="298"/>
      <c r="I88" s="298"/>
      <c r="J88" s="299"/>
    </row>
    <row r="89" spans="1:10" ht="15" thickBot="1" x14ac:dyDescent="0.25">
      <c r="A89" s="75" t="s">
        <v>286</v>
      </c>
      <c r="B89" s="74" t="s">
        <v>43</v>
      </c>
      <c r="C89" s="74" t="s">
        <v>287</v>
      </c>
      <c r="D89" s="86">
        <v>0.99</v>
      </c>
      <c r="E89" s="259" t="s">
        <v>270</v>
      </c>
      <c r="F89" s="96"/>
      <c r="G89" s="113"/>
      <c r="H89" s="113"/>
      <c r="I89" s="97">
        <v>0.1</v>
      </c>
      <c r="J89" s="98">
        <f>I89*$B$18*$B$6</f>
        <v>8.2500000000000004E-3</v>
      </c>
    </row>
    <row r="90" spans="1:10" x14ac:dyDescent="0.2">
      <c r="E90" s="89"/>
      <c r="F90" s="89"/>
      <c r="G90" s="89"/>
      <c r="H90" s="89"/>
      <c r="I90" s="89"/>
      <c r="J90" s="89"/>
    </row>
    <row r="91" spans="1:10" x14ac:dyDescent="0.2">
      <c r="E91" s="68"/>
      <c r="F91" s="68"/>
      <c r="G91" s="68"/>
      <c r="H91" s="68"/>
      <c r="I91" s="68"/>
      <c r="J91" s="68"/>
    </row>
  </sheetData>
  <autoFilter ref="A21:J89" xr:uid="{00000000-0009-0000-0000-000002000000}"/>
  <customSheetViews>
    <customSheetView guid="{CACC2C27-A6EF-4AD8-8DEB-6E9375FDBCB9}" scale="85" showPageBreaks="1" showGridLines="0" fitToPage="1" printArea="1" hiddenColumns="1" topLeftCell="A3">
      <selection activeCell="A23" sqref="A23:A24"/>
      <pageMargins left="0.75" right="0.75" top="1" bottom="1" header="0.5" footer="0.5"/>
      <pageSetup scale="99" fitToHeight="45" orientation="landscape" r:id="rId1"/>
      <headerFooter alignWithMargins="0">
        <oddFooter>Page &amp;P of &amp;N</oddFooter>
      </headerFooter>
    </customSheetView>
    <customSheetView guid="{D73489E7-8135-4CA5-A53E-FEDF8A5E0039}" scale="85" showGridLines="0" showRuler="0" topLeftCell="A7">
      <selection activeCell="I18" sqref="I18"/>
      <pageMargins left="0.75" right="0.75" top="1" bottom="1" header="0.5" footer="0.5"/>
      <pageSetup orientation="portrait" r:id="rId2"/>
      <headerFooter alignWithMargins="0"/>
    </customSheetView>
    <customSheetView guid="{F6B2FC8D-0125-4AE9-BB82-943D40E1505C}" showGridLines="0" topLeftCell="A22">
      <selection activeCell="E23" sqref="E23"/>
      <pageMargins left="0.75" right="0.75" top="1" bottom="1" header="0.5" footer="0.5"/>
      <pageSetup orientation="portrait" r:id="rId3"/>
      <headerFooter alignWithMargins="0"/>
    </customSheetView>
    <customSheetView guid="{2E752200-FB83-4F3E-8209-02A3D71B40B2}" showGridLines="0" showRuler="0" topLeftCell="A22">
      <selection activeCell="C33" sqref="C33"/>
      <pageMargins left="0.75" right="0.75" top="1" bottom="1" header="0.5" footer="0.5"/>
      <pageSetup orientation="portrait" r:id="rId4"/>
      <headerFooter alignWithMargins="0"/>
    </customSheetView>
    <customSheetView guid="{1ECDBA15-CEFB-401F-93CF-8A6D4D19595B}" showGridLines="0" showRuler="0">
      <selection activeCell="I19" sqref="I19:I20"/>
      <pageMargins left="0.75" right="0.75" top="1" bottom="1" header="0.5" footer="0.5"/>
      <pageSetup orientation="portrait" r:id="rId5"/>
      <headerFooter alignWithMargins="0"/>
    </customSheetView>
    <customSheetView guid="{889D2085-AC2C-4F90-8B3A-4FD46DFC124C}" showGridLines="0" topLeftCell="A4">
      <selection activeCell="L18" sqref="L18"/>
      <pageMargins left="0.75" right="0.75" top="1" bottom="1" header="0.5" footer="0.5"/>
      <pageSetup orientation="portrait" r:id="rId6"/>
      <headerFooter alignWithMargins="0"/>
    </customSheetView>
  </customSheetViews>
  <mergeCells count="76">
    <mergeCell ref="I56:I58"/>
    <mergeCell ref="J56:J58"/>
    <mergeCell ref="B56:B58"/>
    <mergeCell ref="D56:D58"/>
    <mergeCell ref="E56:E58"/>
    <mergeCell ref="F56:F58"/>
    <mergeCell ref="B53:B55"/>
    <mergeCell ref="D53:D55"/>
    <mergeCell ref="E53:E55"/>
    <mergeCell ref="F53:F55"/>
    <mergeCell ref="H56:H58"/>
    <mergeCell ref="H62:H64"/>
    <mergeCell ref="J62:J64"/>
    <mergeCell ref="I41:I43"/>
    <mergeCell ref="I47:I49"/>
    <mergeCell ref="I62:I64"/>
    <mergeCell ref="I59:I61"/>
    <mergeCell ref="H47:H49"/>
    <mergeCell ref="J47:J49"/>
    <mergeCell ref="H50:H52"/>
    <mergeCell ref="I50:I52"/>
    <mergeCell ref="J50:J52"/>
    <mergeCell ref="H59:H61"/>
    <mergeCell ref="J59:J61"/>
    <mergeCell ref="H53:H55"/>
    <mergeCell ref="I53:I55"/>
    <mergeCell ref="J53:J55"/>
    <mergeCell ref="E59:E61"/>
    <mergeCell ref="E62:E64"/>
    <mergeCell ref="F62:F64"/>
    <mergeCell ref="G62:G64"/>
    <mergeCell ref="F41:F43"/>
    <mergeCell ref="G41:G43"/>
    <mergeCell ref="F47:F49"/>
    <mergeCell ref="G47:G49"/>
    <mergeCell ref="F59:F61"/>
    <mergeCell ref="G59:G61"/>
    <mergeCell ref="F44:F46"/>
    <mergeCell ref="G44:G46"/>
    <mergeCell ref="F50:F52"/>
    <mergeCell ref="G50:G52"/>
    <mergeCell ref="G53:G55"/>
    <mergeCell ref="G56:G58"/>
    <mergeCell ref="B50:B52"/>
    <mergeCell ref="D50:D52"/>
    <mergeCell ref="A40:J40"/>
    <mergeCell ref="B41:B43"/>
    <mergeCell ref="D41:D43"/>
    <mergeCell ref="B44:B46"/>
    <mergeCell ref="D44:D46"/>
    <mergeCell ref="H41:H43"/>
    <mergeCell ref="J41:J43"/>
    <mergeCell ref="H44:H46"/>
    <mergeCell ref="I44:I46"/>
    <mergeCell ref="J44:J46"/>
    <mergeCell ref="A1:D1"/>
    <mergeCell ref="A2:D2"/>
    <mergeCell ref="A3:D3"/>
    <mergeCell ref="B4:D4"/>
    <mergeCell ref="A22:J22"/>
    <mergeCell ref="A31:J31"/>
    <mergeCell ref="A84:J84"/>
    <mergeCell ref="A88:J88"/>
    <mergeCell ref="A65:J65"/>
    <mergeCell ref="A67:J67"/>
    <mergeCell ref="A75:J75"/>
    <mergeCell ref="A79:J79"/>
    <mergeCell ref="B59:B61"/>
    <mergeCell ref="D59:D61"/>
    <mergeCell ref="B62:B64"/>
    <mergeCell ref="D62:D64"/>
    <mergeCell ref="E41:E43"/>
    <mergeCell ref="E47:E49"/>
    <mergeCell ref="E50:E52"/>
    <mergeCell ref="B47:B49"/>
    <mergeCell ref="D47:D49"/>
  </mergeCells>
  <phoneticPr fontId="2" type="noConversion"/>
  <pageMargins left="0.75" right="0.75" top="1" bottom="1" header="0.5" footer="0.5"/>
  <pageSetup scale="56" orientation="portrait" r:id="rId7"/>
  <headerFooter alignWithMargins="0">
    <oddFooter>&amp;L&amp;F&amp;R&amp;P of &amp;N</oddFooter>
  </headerFooter>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showGridLines="0" topLeftCell="A7" zoomScaleNormal="100" workbookViewId="0">
      <selection activeCell="A16" sqref="A16:XFD16"/>
    </sheetView>
  </sheetViews>
  <sheetFormatPr defaultColWidth="9.140625" defaultRowHeight="14.25" x14ac:dyDescent="0.2"/>
  <cols>
    <col min="1" max="1" width="31.140625" style="8" customWidth="1"/>
    <col min="2" max="2" width="26" style="8" customWidth="1"/>
    <col min="3" max="3" width="24.140625" style="8" bestFit="1" customWidth="1"/>
    <col min="4" max="4" width="23.85546875" style="154" bestFit="1" customWidth="1"/>
    <col min="5" max="5" width="14" style="8" bestFit="1" customWidth="1"/>
    <col min="6" max="6" width="15.140625" style="8" bestFit="1" customWidth="1"/>
    <col min="7" max="7" width="20" style="8" hidden="1" customWidth="1"/>
    <col min="8" max="8" width="15.7109375" style="8" hidden="1" customWidth="1"/>
    <col min="9" max="9" width="11.28515625" style="8" bestFit="1" customWidth="1"/>
    <col min="10" max="10" width="11" style="8" bestFit="1" customWidth="1"/>
    <col min="11" max="16384" width="9.140625" style="8"/>
  </cols>
  <sheetData>
    <row r="1" spans="1:8" s="5" customFormat="1" ht="15.75" customHeight="1" thickBot="1" x14ac:dyDescent="0.3">
      <c r="A1" s="279" t="s">
        <v>354</v>
      </c>
      <c r="B1" s="279"/>
      <c r="C1" s="279"/>
      <c r="D1" s="279"/>
    </row>
    <row r="2" spans="1:8" s="5" customFormat="1" ht="15.75" thickBot="1" x14ac:dyDescent="0.3">
      <c r="A2" s="280" t="s">
        <v>199</v>
      </c>
      <c r="B2" s="280"/>
      <c r="C2" s="280"/>
      <c r="D2" s="280"/>
    </row>
    <row r="3" spans="1:8" s="5" customFormat="1" ht="15.75" thickBot="1" x14ac:dyDescent="0.3">
      <c r="A3" s="280" t="s">
        <v>112</v>
      </c>
      <c r="B3" s="280"/>
      <c r="C3" s="280"/>
      <c r="D3" s="280"/>
      <c r="E3" s="6"/>
      <c r="F3" s="6"/>
      <c r="G3" s="6"/>
      <c r="H3" s="6"/>
    </row>
    <row r="4" spans="1:8" s="5" customFormat="1" ht="15.75" thickBot="1" x14ac:dyDescent="0.3">
      <c r="A4" s="7" t="s">
        <v>113</v>
      </c>
      <c r="B4" s="281">
        <f>Summary!B4</f>
        <v>43117</v>
      </c>
      <c r="C4" s="282"/>
      <c r="D4" s="283"/>
    </row>
    <row r="5" spans="1:8" s="45" customFormat="1" x14ac:dyDescent="0.2">
      <c r="D5" s="153"/>
    </row>
    <row r="6" spans="1:8" x14ac:dyDescent="0.2">
      <c r="A6" s="17" t="str">
        <f>Summary!A6</f>
        <v>At Risk Percentage</v>
      </c>
      <c r="B6" s="10">
        <f>Summary!B6</f>
        <v>0.15</v>
      </c>
    </row>
    <row r="7" spans="1:8" x14ac:dyDescent="0.2">
      <c r="A7" s="17" t="str">
        <f>Summary!A7</f>
        <v>Total Allocation Percentage</v>
      </c>
      <c r="B7" s="10">
        <f>Summary!B7</f>
        <v>2.1</v>
      </c>
    </row>
    <row r="8" spans="1:8" x14ac:dyDescent="0.2">
      <c r="A8" s="12"/>
      <c r="B8" s="12"/>
      <c r="E8" s="13"/>
    </row>
    <row r="9" spans="1:8" x14ac:dyDescent="0.2">
      <c r="A9" s="12"/>
      <c r="B9" s="12"/>
    </row>
    <row r="10" spans="1:8" ht="15" x14ac:dyDescent="0.25">
      <c r="A10" s="9" t="str">
        <f>Summary!A10</f>
        <v>Tower</v>
      </c>
      <c r="B10" s="47" t="str">
        <f>Summary!B10</f>
        <v>Allocation Per Tower</v>
      </c>
    </row>
    <row r="11" spans="1:8" x14ac:dyDescent="0.2">
      <c r="A11" s="17" t="str">
        <f>Summary!A11</f>
        <v xml:space="preserve">Data Center </v>
      </c>
      <c r="B11" s="10">
        <f>Summary!B11</f>
        <v>0.55000000000000004</v>
      </c>
    </row>
    <row r="12" spans="1:8" x14ac:dyDescent="0.2">
      <c r="A12" s="17" t="str">
        <f>Summary!A12</f>
        <v>End User Computing</v>
      </c>
      <c r="B12" s="10">
        <f>Summary!B12</f>
        <v>0.35</v>
      </c>
    </row>
    <row r="13" spans="1:8" x14ac:dyDescent="0.2">
      <c r="A13" s="17" t="str">
        <f>Summary!A13</f>
        <v>Data Network</v>
      </c>
      <c r="B13" s="10">
        <f>Summary!B13</f>
        <v>0.55000000000000004</v>
      </c>
    </row>
    <row r="14" spans="1:8" x14ac:dyDescent="0.2">
      <c r="A14" s="17" t="str">
        <f>Summary!A14</f>
        <v>Help Desk</v>
      </c>
      <c r="B14" s="10">
        <f>Summary!B14</f>
        <v>0.35</v>
      </c>
    </row>
    <row r="15" spans="1:8" x14ac:dyDescent="0.2">
      <c r="A15" s="17" t="str">
        <f>Summary!A15</f>
        <v>Cross Functional</v>
      </c>
      <c r="B15" s="10">
        <f>Summary!B15</f>
        <v>0.3</v>
      </c>
    </row>
    <row r="16" spans="1:8" x14ac:dyDescent="0.2">
      <c r="A16" s="17" t="str">
        <f>Summary!A16</f>
        <v>Special Projects</v>
      </c>
      <c r="B16" s="10">
        <f>Summary!B16</f>
        <v>0</v>
      </c>
    </row>
    <row r="17" spans="1:10" ht="15" x14ac:dyDescent="0.25">
      <c r="A17" s="48" t="s">
        <v>2</v>
      </c>
      <c r="B17" s="48" t="s">
        <v>193</v>
      </c>
    </row>
    <row r="18" spans="1:10" ht="15" x14ac:dyDescent="0.25">
      <c r="A18" s="49" t="s">
        <v>15</v>
      </c>
      <c r="B18" s="50">
        <f>B12</f>
        <v>0.35</v>
      </c>
      <c r="I18" s="221"/>
      <c r="J18" s="222" t="s">
        <v>18</v>
      </c>
    </row>
    <row r="19" spans="1:10" ht="15" x14ac:dyDescent="0.25">
      <c r="A19" s="51" t="s">
        <v>16</v>
      </c>
      <c r="B19" s="52">
        <f>B18*B6</f>
        <v>5.2499999999999998E-2</v>
      </c>
      <c r="I19" s="223">
        <f>SUM(I22:I38)</f>
        <v>1</v>
      </c>
      <c r="J19" s="223">
        <f>SUM(J22:J38)</f>
        <v>5.2499999999999998E-2</v>
      </c>
    </row>
    <row r="20" spans="1:10" ht="15.75" thickBot="1" x14ac:dyDescent="0.3">
      <c r="A20" s="53"/>
      <c r="B20" s="54"/>
      <c r="C20" s="13"/>
      <c r="I20" s="20"/>
      <c r="J20" s="21"/>
    </row>
    <row r="21" spans="1:10" ht="15" thickBot="1" x14ac:dyDescent="0.25">
      <c r="A21" s="130" t="s">
        <v>46</v>
      </c>
      <c r="B21" s="130" t="s">
        <v>47</v>
      </c>
      <c r="C21" s="131" t="s">
        <v>339</v>
      </c>
      <c r="D21" s="132" t="s">
        <v>48</v>
      </c>
      <c r="E21" s="220" t="s">
        <v>335</v>
      </c>
      <c r="F21" s="133" t="s">
        <v>12</v>
      </c>
      <c r="G21" s="133" t="s">
        <v>13</v>
      </c>
      <c r="H21" s="133" t="s">
        <v>14</v>
      </c>
      <c r="I21" s="133" t="s">
        <v>30</v>
      </c>
      <c r="J21" s="130" t="s">
        <v>17</v>
      </c>
    </row>
    <row r="22" spans="1:10" ht="15" thickBot="1" x14ac:dyDescent="0.25">
      <c r="A22" s="324" t="s">
        <v>102</v>
      </c>
      <c r="B22" s="324"/>
      <c r="C22" s="324"/>
      <c r="D22" s="324"/>
      <c r="E22" s="324"/>
      <c r="F22" s="324"/>
      <c r="G22" s="324"/>
      <c r="H22" s="324"/>
      <c r="I22" s="324"/>
      <c r="J22" s="325"/>
    </row>
    <row r="23" spans="1:10" ht="39" thickBot="1" x14ac:dyDescent="0.25">
      <c r="A23" s="75" t="s">
        <v>359</v>
      </c>
      <c r="B23" s="127" t="s">
        <v>61</v>
      </c>
      <c r="C23" s="127" t="s">
        <v>289</v>
      </c>
      <c r="D23" s="134">
        <v>0.9</v>
      </c>
      <c r="E23" s="135" t="str">
        <f>IF(I23=0,"Key","Critical")</f>
        <v>Key</v>
      </c>
      <c r="F23" s="136" t="s">
        <v>9</v>
      </c>
      <c r="G23" s="136"/>
      <c r="H23" s="136"/>
      <c r="I23" s="137"/>
      <c r="J23" s="138">
        <f>I23*$B$18*$B$6</f>
        <v>0</v>
      </c>
    </row>
    <row r="24" spans="1:10" ht="39" thickBot="1" x14ac:dyDescent="0.25">
      <c r="A24" s="139" t="s">
        <v>62</v>
      </c>
      <c r="B24" s="129" t="s">
        <v>61</v>
      </c>
      <c r="C24" s="129" t="s">
        <v>63</v>
      </c>
      <c r="D24" s="140">
        <v>0.95</v>
      </c>
      <c r="E24" s="135" t="str">
        <f>IF(I24=0,"Key","Critical")</f>
        <v>Key</v>
      </c>
      <c r="F24" s="141" t="s">
        <v>33</v>
      </c>
      <c r="G24" s="141"/>
      <c r="H24" s="142"/>
      <c r="I24" s="143"/>
      <c r="J24" s="144">
        <f>I24*$B$18*$B$6</f>
        <v>0</v>
      </c>
    </row>
    <row r="25" spans="1:10" ht="15" thickBot="1" x14ac:dyDescent="0.25">
      <c r="A25" s="126" t="s">
        <v>290</v>
      </c>
      <c r="B25" s="127" t="s">
        <v>196</v>
      </c>
      <c r="C25" s="127" t="s">
        <v>63</v>
      </c>
      <c r="D25" s="134">
        <v>0.95</v>
      </c>
      <c r="E25" s="135" t="str">
        <f>IF(I25=0,"Key","Critical")</f>
        <v>Key</v>
      </c>
      <c r="F25" s="141" t="s">
        <v>33</v>
      </c>
      <c r="G25" s="141"/>
      <c r="H25" s="136"/>
      <c r="I25" s="137"/>
      <c r="J25" s="138">
        <f>I25*$B$18*$B$6</f>
        <v>0</v>
      </c>
    </row>
    <row r="26" spans="1:10" ht="102.75" thickBot="1" x14ac:dyDescent="0.25">
      <c r="A26" s="139" t="s">
        <v>65</v>
      </c>
      <c r="B26" s="129" t="s">
        <v>64</v>
      </c>
      <c r="C26" s="129" t="s">
        <v>291</v>
      </c>
      <c r="D26" s="140">
        <v>0.999</v>
      </c>
      <c r="E26" s="135" t="str">
        <f>IF(I26=0,"Key","Critical")</f>
        <v>Key</v>
      </c>
      <c r="F26" s="136" t="s">
        <v>9</v>
      </c>
      <c r="G26" s="136"/>
      <c r="H26" s="136"/>
      <c r="I26" s="137"/>
      <c r="J26" s="138">
        <f>I26*$B$18*$B$6</f>
        <v>0</v>
      </c>
    </row>
    <row r="27" spans="1:10" ht="15" thickBot="1" x14ac:dyDescent="0.25">
      <c r="A27" s="324" t="s">
        <v>288</v>
      </c>
      <c r="B27" s="324"/>
      <c r="C27" s="324"/>
      <c r="D27" s="324"/>
      <c r="E27" s="324"/>
      <c r="F27" s="324"/>
      <c r="G27" s="324"/>
      <c r="H27" s="324"/>
      <c r="I27" s="324"/>
      <c r="J27" s="325"/>
    </row>
    <row r="28" spans="1:10" ht="15" thickBot="1" x14ac:dyDescent="0.25">
      <c r="A28" s="268" t="s">
        <v>194</v>
      </c>
      <c r="B28" s="127" t="s">
        <v>41</v>
      </c>
      <c r="C28" s="127" t="s">
        <v>70</v>
      </c>
      <c r="D28" s="134">
        <v>0.995</v>
      </c>
      <c r="E28" s="149" t="s">
        <v>270</v>
      </c>
      <c r="F28" s="141" t="s">
        <v>86</v>
      </c>
      <c r="G28" s="141"/>
      <c r="H28" s="141"/>
      <c r="I28" s="143">
        <v>0.5</v>
      </c>
      <c r="J28" s="138">
        <f>I28*$B$18*$B$6</f>
        <v>2.6249999999999999E-2</v>
      </c>
    </row>
    <row r="29" spans="1:10" ht="15" thickBot="1" x14ac:dyDescent="0.25">
      <c r="A29" s="128" t="s">
        <v>195</v>
      </c>
      <c r="B29" s="129" t="s">
        <v>41</v>
      </c>
      <c r="C29" s="129" t="s">
        <v>70</v>
      </c>
      <c r="D29" s="140">
        <v>0.99</v>
      </c>
      <c r="E29" s="149" t="s">
        <v>270</v>
      </c>
      <c r="F29" s="141" t="s">
        <v>86</v>
      </c>
      <c r="G29" s="145"/>
      <c r="H29" s="145"/>
      <c r="I29" s="143">
        <v>0.5</v>
      </c>
      <c r="J29" s="138">
        <f>I29*$B$18*$B$6</f>
        <v>2.6249999999999999E-2</v>
      </c>
    </row>
    <row r="30" spans="1:10" ht="15" thickBot="1" x14ac:dyDescent="0.25">
      <c r="A30" s="324" t="s">
        <v>198</v>
      </c>
      <c r="B30" s="324"/>
      <c r="C30" s="324"/>
      <c r="D30" s="324"/>
      <c r="E30" s="324"/>
      <c r="F30" s="324"/>
      <c r="G30" s="324"/>
      <c r="H30" s="324"/>
      <c r="I30" s="324"/>
      <c r="J30" s="325"/>
    </row>
    <row r="31" spans="1:10" ht="26.25" thickBot="1" x14ac:dyDescent="0.25">
      <c r="A31" s="128" t="s">
        <v>337</v>
      </c>
      <c r="B31" s="127" t="s">
        <v>61</v>
      </c>
      <c r="C31" s="127" t="s">
        <v>289</v>
      </c>
      <c r="D31" s="134">
        <v>0.9</v>
      </c>
      <c r="E31" s="135" t="str">
        <f>IF(I31=0,"Key","Critical")</f>
        <v>Key</v>
      </c>
      <c r="F31" s="136" t="s">
        <v>9</v>
      </c>
      <c r="G31" s="136"/>
      <c r="H31" s="136"/>
      <c r="I31" s="137"/>
      <c r="J31" s="138">
        <f>I31*$B$18*$B$6</f>
        <v>0</v>
      </c>
    </row>
    <row r="32" spans="1:10" ht="26.25" thickBot="1" x14ac:dyDescent="0.25">
      <c r="A32" s="139" t="s">
        <v>338</v>
      </c>
      <c r="B32" s="129" t="s">
        <v>66</v>
      </c>
      <c r="C32" s="129" t="s">
        <v>67</v>
      </c>
      <c r="D32" s="140">
        <v>0.95</v>
      </c>
      <c r="E32" s="135" t="str">
        <f>IF(I32=0,"Key","Critical")</f>
        <v>Key</v>
      </c>
      <c r="F32" s="141" t="s">
        <v>33</v>
      </c>
      <c r="G32" s="141"/>
      <c r="H32" s="136"/>
      <c r="I32" s="143"/>
      <c r="J32" s="144">
        <f>I32*$B$18*$B$6</f>
        <v>0</v>
      </c>
    </row>
    <row r="33" spans="1:10" ht="15" thickBot="1" x14ac:dyDescent="0.25">
      <c r="A33" s="216" t="s">
        <v>292</v>
      </c>
      <c r="B33" s="74" t="s">
        <v>61</v>
      </c>
      <c r="C33" s="74" t="s">
        <v>293</v>
      </c>
      <c r="D33" s="140">
        <v>0.95</v>
      </c>
      <c r="E33" s="135" t="str">
        <f>IF(I33=0,"Key","Critical")</f>
        <v>Key</v>
      </c>
      <c r="F33" s="141" t="s">
        <v>33</v>
      </c>
      <c r="G33" s="136"/>
      <c r="H33" s="136"/>
      <c r="I33" s="137"/>
      <c r="J33" s="138"/>
    </row>
    <row r="34" spans="1:10" ht="15" thickBot="1" x14ac:dyDescent="0.25">
      <c r="A34" s="188" t="s">
        <v>294</v>
      </c>
      <c r="B34" s="76" t="s">
        <v>61</v>
      </c>
      <c r="C34" s="76" t="s">
        <v>68</v>
      </c>
      <c r="D34" s="140">
        <v>0.95</v>
      </c>
      <c r="E34" s="135" t="str">
        <f>IF(I34=0,"Key","Critical")</f>
        <v>Key</v>
      </c>
      <c r="F34" s="136" t="s">
        <v>9</v>
      </c>
      <c r="G34" s="136"/>
      <c r="H34" s="136"/>
      <c r="I34" s="137"/>
      <c r="J34" s="138">
        <f>I34*$B$18*$B$6</f>
        <v>0</v>
      </c>
    </row>
    <row r="35" spans="1:10" ht="15" thickBot="1" x14ac:dyDescent="0.25">
      <c r="A35" s="324" t="s">
        <v>296</v>
      </c>
      <c r="B35" s="324"/>
      <c r="C35" s="324"/>
      <c r="D35" s="324"/>
      <c r="E35" s="324"/>
      <c r="F35" s="324"/>
      <c r="G35" s="324"/>
      <c r="H35" s="324"/>
      <c r="I35" s="324"/>
      <c r="J35" s="325"/>
    </row>
    <row r="36" spans="1:10" s="12" customFormat="1" ht="26.25" thickBot="1" x14ac:dyDescent="0.25">
      <c r="A36" s="146" t="s">
        <v>197</v>
      </c>
      <c r="B36" s="147" t="s">
        <v>69</v>
      </c>
      <c r="C36" s="147" t="s">
        <v>297</v>
      </c>
      <c r="D36" s="148">
        <v>0.95</v>
      </c>
      <c r="E36" s="149" t="str">
        <f>IF(I36=0,"Key","Critical")</f>
        <v>Key</v>
      </c>
      <c r="F36" s="150" t="s">
        <v>33</v>
      </c>
      <c r="G36" s="150"/>
      <c r="H36" s="136"/>
      <c r="I36" s="151"/>
      <c r="J36" s="152">
        <f>I36*$B$18*$B$6</f>
        <v>0</v>
      </c>
    </row>
    <row r="37" spans="1:10" ht="15" thickBot="1" x14ac:dyDescent="0.25">
      <c r="A37" s="324" t="s">
        <v>295</v>
      </c>
      <c r="B37" s="324"/>
      <c r="C37" s="324"/>
      <c r="D37" s="324"/>
      <c r="E37" s="324"/>
      <c r="F37" s="324"/>
      <c r="G37" s="324"/>
      <c r="H37" s="324"/>
      <c r="I37" s="324"/>
      <c r="J37" s="325"/>
    </row>
    <row r="38" spans="1:10" ht="15" thickBot="1" x14ac:dyDescent="0.25">
      <c r="A38" s="128" t="s">
        <v>168</v>
      </c>
      <c r="B38" s="127" t="s">
        <v>61</v>
      </c>
      <c r="C38" s="127" t="s">
        <v>63</v>
      </c>
      <c r="D38" s="134">
        <v>0.95</v>
      </c>
      <c r="E38" s="149" t="s">
        <v>336</v>
      </c>
      <c r="F38" s="136" t="s">
        <v>9</v>
      </c>
      <c r="G38" s="136"/>
      <c r="H38" s="136"/>
      <c r="I38" s="137"/>
      <c r="J38" s="144">
        <f>I38*$B$18*$B$6</f>
        <v>0</v>
      </c>
    </row>
  </sheetData>
  <autoFilter ref="A21:J38" xr:uid="{00000000-0009-0000-0000-000003000000}"/>
  <customSheetViews>
    <customSheetView guid="{CACC2C27-A6EF-4AD8-8DEB-6E9375FDBCB9}" scale="85" showPageBreaks="1" showGridLines="0" fitToPage="1" printArea="1" hiddenColumns="1" topLeftCell="A2">
      <selection activeCell="A23" sqref="A23:A24"/>
      <pageMargins left="0.75" right="0.75" top="1" bottom="1" header="0.5" footer="0.5"/>
      <pageSetup scale="98" fitToHeight="44" orientation="landscape" r:id="rId1"/>
      <headerFooter alignWithMargins="0">
        <oddFooter>Page &amp;P of &amp;N</oddFooter>
      </headerFooter>
    </customSheetView>
    <customSheetView guid="{D73489E7-8135-4CA5-A53E-FEDF8A5E0039}" scale="85" showGridLines="0" showRuler="0" topLeftCell="B1">
      <selection activeCell="L17" sqref="L17"/>
      <pageMargins left="0.75" right="0.75" top="1" bottom="1" header="0.5" footer="0.5"/>
      <headerFooter alignWithMargins="0"/>
    </customSheetView>
    <customSheetView guid="{F6B2FC8D-0125-4AE9-BB82-943D40E1505C}" showGridLines="0" topLeftCell="A10">
      <selection activeCell="M20" sqref="M20"/>
      <pageMargins left="0.75" right="0.75" top="1" bottom="1" header="0.5" footer="0.5"/>
      <headerFooter alignWithMargins="0"/>
    </customSheetView>
    <customSheetView guid="{2E752200-FB83-4F3E-8209-02A3D71B40B2}" showGridLines="0" showRuler="0" topLeftCell="A16">
      <selection activeCell="M20" sqref="M20"/>
      <pageMargins left="0.75" right="0.75" top="1" bottom="1" header="0.5" footer="0.5"/>
      <headerFooter alignWithMargins="0"/>
    </customSheetView>
    <customSheetView guid="{1ECDBA15-CEFB-401F-93CF-8A6D4D19595B}" showGridLines="0" showRuler="0" topLeftCell="A10">
      <selection activeCell="B19" sqref="B19"/>
      <pageMargins left="0.75" right="0.75" top="1" bottom="1" header="0.5" footer="0.5"/>
      <headerFooter alignWithMargins="0"/>
    </customSheetView>
    <customSheetView guid="{889D2085-AC2C-4F90-8B3A-4FD46DFC124C}" showGridLines="0">
      <selection activeCell="L17" sqref="L17"/>
      <pageMargins left="0.75" right="0.75" top="1" bottom="1" header="0.5" footer="0.5"/>
      <headerFooter alignWithMargins="0"/>
    </customSheetView>
  </customSheetViews>
  <mergeCells count="9">
    <mergeCell ref="A35:J35"/>
    <mergeCell ref="A37:J37"/>
    <mergeCell ref="A1:D1"/>
    <mergeCell ref="A2:D2"/>
    <mergeCell ref="A3:D3"/>
    <mergeCell ref="B4:D4"/>
    <mergeCell ref="A22:J22"/>
    <mergeCell ref="A30:J30"/>
    <mergeCell ref="A27:J27"/>
  </mergeCells>
  <phoneticPr fontId="2" type="noConversion"/>
  <pageMargins left="0.75" right="0.75" top="1" bottom="1" header="0.5" footer="0.5"/>
  <pageSetup scale="60" orientation="portrait" r:id="rId2"/>
  <headerFooter alignWithMargins="0">
    <oddFooter>&amp;L&amp;F&amp;R&amp;P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4"/>
  <sheetViews>
    <sheetView showGridLines="0" zoomScale="80" zoomScaleNormal="80" workbookViewId="0">
      <selection activeCell="K26" sqref="K26"/>
    </sheetView>
  </sheetViews>
  <sheetFormatPr defaultColWidth="9.140625" defaultRowHeight="14.25" x14ac:dyDescent="0.2"/>
  <cols>
    <col min="1" max="1" width="29.85546875" style="46" bestFit="1" customWidth="1"/>
    <col min="2" max="2" width="26.42578125" style="8" bestFit="1" customWidth="1"/>
    <col min="3" max="3" width="22" style="8" bestFit="1" customWidth="1"/>
    <col min="4" max="4" width="27.85546875" style="59" bestFit="1" customWidth="1"/>
    <col min="5" max="5" width="19.140625" style="8" bestFit="1" customWidth="1"/>
    <col min="6" max="6" width="17.5703125" style="8" bestFit="1" customWidth="1"/>
    <col min="7" max="7" width="15.42578125" style="8" hidden="1" customWidth="1"/>
    <col min="8" max="8" width="14" style="8" hidden="1" customWidth="1"/>
    <col min="9" max="9" width="13.140625" style="8" bestFit="1" customWidth="1"/>
    <col min="10" max="10" width="12.7109375" style="8" bestFit="1" customWidth="1"/>
    <col min="11" max="11" width="67.28515625" style="8" customWidth="1"/>
    <col min="12" max="16384" width="9.140625" style="8"/>
  </cols>
  <sheetData>
    <row r="1" spans="1:8" s="5" customFormat="1" ht="15.75" thickBot="1" x14ac:dyDescent="0.3">
      <c r="A1" s="279" t="s">
        <v>355</v>
      </c>
      <c r="B1" s="279"/>
      <c r="C1" s="279"/>
      <c r="D1" s="279"/>
    </row>
    <row r="2" spans="1:8" s="5" customFormat="1" ht="15.75" thickBot="1" x14ac:dyDescent="0.3">
      <c r="A2" s="280" t="s">
        <v>199</v>
      </c>
      <c r="B2" s="280"/>
      <c r="C2" s="280"/>
      <c r="D2" s="280"/>
    </row>
    <row r="3" spans="1:8" s="5" customFormat="1" ht="15.75" thickBot="1" x14ac:dyDescent="0.3">
      <c r="A3" s="280" t="s">
        <v>112</v>
      </c>
      <c r="B3" s="280"/>
      <c r="C3" s="280"/>
      <c r="D3" s="280"/>
      <c r="E3" s="6"/>
      <c r="F3" s="6"/>
      <c r="G3" s="6"/>
      <c r="H3" s="6"/>
    </row>
    <row r="4" spans="1:8" s="5" customFormat="1" ht="15.75" thickBot="1" x14ac:dyDescent="0.3">
      <c r="A4" s="156" t="s">
        <v>113</v>
      </c>
      <c r="B4" s="281">
        <f>Summary!B4</f>
        <v>43117</v>
      </c>
      <c r="C4" s="282"/>
      <c r="D4" s="283"/>
    </row>
    <row r="6" spans="1:8" x14ac:dyDescent="0.2">
      <c r="A6" s="157" t="str">
        <f>Summary!A6</f>
        <v>At Risk Percentage</v>
      </c>
      <c r="B6" s="10">
        <f>Summary!B6</f>
        <v>0.15</v>
      </c>
    </row>
    <row r="7" spans="1:8" x14ac:dyDescent="0.2">
      <c r="A7" s="157" t="str">
        <f>Summary!A7</f>
        <v>Total Allocation Percentage</v>
      </c>
      <c r="B7" s="10">
        <f>Summary!B7</f>
        <v>2.1</v>
      </c>
    </row>
    <row r="8" spans="1:8" x14ac:dyDescent="0.2">
      <c r="A8" s="158"/>
      <c r="B8" s="12"/>
      <c r="E8" s="13"/>
    </row>
    <row r="9" spans="1:8" x14ac:dyDescent="0.2">
      <c r="A9" s="158"/>
      <c r="B9" s="12"/>
    </row>
    <row r="10" spans="1:8" ht="15" x14ac:dyDescent="0.25">
      <c r="A10" s="159" t="str">
        <f>Summary!A10</f>
        <v>Tower</v>
      </c>
      <c r="B10" s="47" t="str">
        <f>Summary!B10</f>
        <v>Allocation Per Tower</v>
      </c>
    </row>
    <row r="11" spans="1:8" x14ac:dyDescent="0.2">
      <c r="A11" s="157" t="str">
        <f>Summary!A11</f>
        <v xml:space="preserve">Data Center </v>
      </c>
      <c r="B11" s="10">
        <f>Summary!B11</f>
        <v>0.55000000000000004</v>
      </c>
    </row>
    <row r="12" spans="1:8" x14ac:dyDescent="0.2">
      <c r="A12" s="157" t="str">
        <f>Summary!A12</f>
        <v>End User Computing</v>
      </c>
      <c r="B12" s="10">
        <f>Summary!B12</f>
        <v>0.35</v>
      </c>
    </row>
    <row r="13" spans="1:8" x14ac:dyDescent="0.2">
      <c r="A13" s="157" t="str">
        <f>Summary!A13</f>
        <v>Data Network</v>
      </c>
      <c r="B13" s="10">
        <f>Summary!B13</f>
        <v>0.55000000000000004</v>
      </c>
    </row>
    <row r="14" spans="1:8" x14ac:dyDescent="0.2">
      <c r="A14" s="157" t="str">
        <f>Summary!A14</f>
        <v>Help Desk</v>
      </c>
      <c r="B14" s="10">
        <f>Summary!B14</f>
        <v>0.35</v>
      </c>
    </row>
    <row r="15" spans="1:8" x14ac:dyDescent="0.2">
      <c r="A15" s="157" t="str">
        <f>Summary!A15</f>
        <v>Cross Functional</v>
      </c>
      <c r="B15" s="10">
        <f>Summary!B15</f>
        <v>0.3</v>
      </c>
    </row>
    <row r="16" spans="1:8" x14ac:dyDescent="0.2">
      <c r="A16" s="157" t="str">
        <f>Summary!A16</f>
        <v>Special Projects</v>
      </c>
      <c r="B16" s="10">
        <f>Summary!B16</f>
        <v>0</v>
      </c>
    </row>
    <row r="17" spans="1:11" ht="15" x14ac:dyDescent="0.25">
      <c r="A17" s="160" t="s">
        <v>2</v>
      </c>
      <c r="B17" s="48" t="str">
        <f>A13</f>
        <v>Data Network</v>
      </c>
    </row>
    <row r="18" spans="1:11" ht="15" x14ac:dyDescent="0.25">
      <c r="A18" s="161" t="s">
        <v>15</v>
      </c>
      <c r="B18" s="50">
        <f>B13</f>
        <v>0.55000000000000004</v>
      </c>
      <c r="I18" s="221"/>
      <c r="J18" s="222" t="s">
        <v>18</v>
      </c>
    </row>
    <row r="19" spans="1:11" ht="15" x14ac:dyDescent="0.25">
      <c r="A19" s="162" t="s">
        <v>16</v>
      </c>
      <c r="B19" s="52">
        <f>B18*B6</f>
        <v>8.2500000000000004E-2</v>
      </c>
      <c r="I19" s="223">
        <f>SUM(I23:I48)</f>
        <v>0.8500000000000002</v>
      </c>
      <c r="J19" s="223">
        <f>SUM(J23:J48)</f>
        <v>6.6000000000000031E-2</v>
      </c>
    </row>
    <row r="20" spans="1:11" ht="15.75" thickBot="1" x14ac:dyDescent="0.3">
      <c r="A20" s="163"/>
      <c r="B20" s="54"/>
      <c r="C20" s="62" t="str">
        <f>B17</f>
        <v>Data Network</v>
      </c>
      <c r="I20" s="60"/>
      <c r="J20" s="61"/>
    </row>
    <row r="21" spans="1:11" s="71" customFormat="1" ht="15.75" thickBot="1" x14ac:dyDescent="0.3">
      <c r="A21" s="81" t="s">
        <v>46</v>
      </c>
      <c r="B21" s="81" t="s">
        <v>47</v>
      </c>
      <c r="C21" s="265" t="s">
        <v>339</v>
      </c>
      <c r="D21" s="63" t="s">
        <v>48</v>
      </c>
      <c r="E21" s="63" t="s">
        <v>335</v>
      </c>
      <c r="F21" s="81" t="s">
        <v>12</v>
      </c>
      <c r="G21" s="258" t="s">
        <v>13</v>
      </c>
      <c r="H21" s="81" t="s">
        <v>14</v>
      </c>
      <c r="I21" s="81" t="s">
        <v>30</v>
      </c>
      <c r="J21" s="81" t="s">
        <v>17</v>
      </c>
    </row>
    <row r="22" spans="1:11" ht="15.75" thickBot="1" x14ac:dyDescent="0.25">
      <c r="A22" s="326" t="s">
        <v>99</v>
      </c>
      <c r="B22" s="327"/>
      <c r="C22" s="327"/>
      <c r="D22" s="327"/>
      <c r="E22" s="327"/>
      <c r="F22" s="327"/>
      <c r="G22" s="327"/>
      <c r="H22" s="327"/>
      <c r="I22" s="327"/>
      <c r="J22" s="328"/>
    </row>
    <row r="23" spans="1:11" ht="51.75" thickBot="1" x14ac:dyDescent="0.25">
      <c r="A23" s="122" t="s">
        <v>140</v>
      </c>
      <c r="B23" s="76" t="s">
        <v>49</v>
      </c>
      <c r="C23" s="76" t="s">
        <v>139</v>
      </c>
      <c r="D23" s="269">
        <v>0.99950000000000006</v>
      </c>
      <c r="E23" s="263" t="s">
        <v>270</v>
      </c>
      <c r="F23" s="76" t="s">
        <v>298</v>
      </c>
      <c r="G23" s="27"/>
      <c r="H23" s="43"/>
      <c r="I23" s="30">
        <v>0.05</v>
      </c>
      <c r="J23" s="56">
        <f t="shared" ref="J23:J29" si="0">I23*$B$18*$B$6</f>
        <v>4.1250000000000002E-3</v>
      </c>
    </row>
    <row r="24" spans="1:11" ht="51.75" thickBot="1" x14ac:dyDescent="0.25">
      <c r="A24" s="122" t="s">
        <v>200</v>
      </c>
      <c r="B24" s="76" t="s">
        <v>49</v>
      </c>
      <c r="C24" s="76" t="s">
        <v>139</v>
      </c>
      <c r="D24" s="269">
        <v>0.99950000000000006</v>
      </c>
      <c r="E24" s="263" t="s">
        <v>270</v>
      </c>
      <c r="F24" s="76" t="s">
        <v>298</v>
      </c>
      <c r="G24" s="27"/>
      <c r="H24" s="43"/>
      <c r="I24" s="30">
        <v>0.1</v>
      </c>
      <c r="J24" s="56">
        <f t="shared" si="0"/>
        <v>8.2500000000000004E-3</v>
      </c>
    </row>
    <row r="25" spans="1:11" ht="51.75" thickBot="1" x14ac:dyDescent="0.25">
      <c r="A25" s="122" t="s">
        <v>340</v>
      </c>
      <c r="B25" s="76" t="s">
        <v>49</v>
      </c>
      <c r="C25" s="76" t="s">
        <v>139</v>
      </c>
      <c r="D25" s="77">
        <v>0.999</v>
      </c>
      <c r="E25" s="263" t="s">
        <v>336</v>
      </c>
      <c r="F25" s="76" t="s">
        <v>298</v>
      </c>
      <c r="G25" s="27"/>
      <c r="H25" s="43"/>
      <c r="I25" s="30"/>
      <c r="J25" s="56">
        <f t="shared" si="0"/>
        <v>0</v>
      </c>
    </row>
    <row r="26" spans="1:11" ht="51.75" thickBot="1" x14ac:dyDescent="0.25">
      <c r="A26" s="122" t="s">
        <v>347</v>
      </c>
      <c r="B26" s="76" t="s">
        <v>49</v>
      </c>
      <c r="C26" s="76" t="s">
        <v>139</v>
      </c>
      <c r="D26" s="77">
        <v>0.99950000000000006</v>
      </c>
      <c r="E26" s="263" t="s">
        <v>270</v>
      </c>
      <c r="F26" s="76" t="s">
        <v>298</v>
      </c>
      <c r="G26" s="27"/>
      <c r="H26" s="43"/>
      <c r="I26" s="30">
        <v>0.1</v>
      </c>
      <c r="J26" s="56">
        <f t="shared" si="0"/>
        <v>8.2500000000000004E-3</v>
      </c>
    </row>
    <row r="27" spans="1:11" ht="51.75" thickBot="1" x14ac:dyDescent="0.25">
      <c r="A27" s="122" t="s">
        <v>348</v>
      </c>
      <c r="B27" s="76" t="s">
        <v>49</v>
      </c>
      <c r="C27" s="76" t="s">
        <v>139</v>
      </c>
      <c r="D27" s="77">
        <v>0.999</v>
      </c>
      <c r="E27" s="263" t="s">
        <v>270</v>
      </c>
      <c r="F27" s="76" t="s">
        <v>298</v>
      </c>
      <c r="G27" s="27"/>
      <c r="H27" s="43"/>
      <c r="I27" s="30">
        <v>0.05</v>
      </c>
      <c r="J27" s="56">
        <f t="shared" si="0"/>
        <v>4.1250000000000002E-3</v>
      </c>
    </row>
    <row r="28" spans="1:11" ht="51.75" thickBot="1" x14ac:dyDescent="0.25">
      <c r="A28" s="122" t="s">
        <v>50</v>
      </c>
      <c r="B28" s="76" t="s">
        <v>49</v>
      </c>
      <c r="C28" s="76" t="s">
        <v>139</v>
      </c>
      <c r="D28" s="77">
        <v>0.99990000000000001</v>
      </c>
      <c r="E28" s="263" t="s">
        <v>336</v>
      </c>
      <c r="F28" s="76" t="s">
        <v>298</v>
      </c>
      <c r="G28" s="27"/>
      <c r="H28" s="43"/>
      <c r="I28" s="30"/>
      <c r="J28" s="56">
        <f t="shared" si="0"/>
        <v>0</v>
      </c>
    </row>
    <row r="29" spans="1:11" s="278" customFormat="1" ht="51.75" thickBot="1" x14ac:dyDescent="0.25">
      <c r="A29" s="270" t="s">
        <v>201</v>
      </c>
      <c r="B29" s="271" t="s">
        <v>49</v>
      </c>
      <c r="C29" s="271" t="s">
        <v>139</v>
      </c>
      <c r="D29" s="272">
        <v>0.99990000000000001</v>
      </c>
      <c r="E29" s="273" t="s">
        <v>336</v>
      </c>
      <c r="F29" s="274" t="s">
        <v>298</v>
      </c>
      <c r="G29" s="270"/>
      <c r="H29" s="275"/>
      <c r="I29" s="276"/>
      <c r="J29" s="277">
        <f t="shared" si="0"/>
        <v>0</v>
      </c>
      <c r="K29" s="278" t="s">
        <v>369</v>
      </c>
    </row>
    <row r="30" spans="1:11" ht="15.75" thickBot="1" x14ac:dyDescent="0.25">
      <c r="A30" s="326" t="s">
        <v>100</v>
      </c>
      <c r="B30" s="327"/>
      <c r="C30" s="327"/>
      <c r="D30" s="327"/>
      <c r="E30" s="327"/>
      <c r="F30" s="327"/>
      <c r="G30" s="327"/>
      <c r="H30" s="327"/>
      <c r="I30" s="327"/>
      <c r="J30" s="328"/>
    </row>
    <row r="31" spans="1:11" s="12" customFormat="1" ht="57.75" thickBot="1" x14ac:dyDescent="0.25">
      <c r="A31" s="122" t="s">
        <v>51</v>
      </c>
      <c r="B31" s="165" t="s">
        <v>53</v>
      </c>
      <c r="C31" s="166" t="s">
        <v>52</v>
      </c>
      <c r="D31" s="167">
        <v>0.99990000000000001</v>
      </c>
      <c r="E31" s="263" t="s">
        <v>336</v>
      </c>
      <c r="F31" s="211" t="s">
        <v>299</v>
      </c>
      <c r="G31" s="122"/>
      <c r="H31" s="123"/>
      <c r="I31" s="124"/>
      <c r="J31" s="125">
        <f>I31*$B$18*$B$6</f>
        <v>0</v>
      </c>
    </row>
    <row r="32" spans="1:11" s="12" customFormat="1" ht="51.75" thickBot="1" x14ac:dyDescent="0.25">
      <c r="A32" s="122" t="s">
        <v>202</v>
      </c>
      <c r="B32" s="165" t="s">
        <v>203</v>
      </c>
      <c r="C32" s="168">
        <v>0.999</v>
      </c>
      <c r="D32" s="167" t="s">
        <v>204</v>
      </c>
      <c r="E32" s="263" t="s">
        <v>336</v>
      </c>
      <c r="F32" s="211" t="s">
        <v>299</v>
      </c>
      <c r="G32" s="122"/>
      <c r="H32" s="123"/>
      <c r="I32" s="124"/>
      <c r="J32" s="125">
        <f>I32*$B$18*$B$6</f>
        <v>0</v>
      </c>
    </row>
    <row r="33" spans="1:10" s="12" customFormat="1" ht="51.75" thickBot="1" x14ac:dyDescent="0.25">
      <c r="A33" s="122" t="s">
        <v>205</v>
      </c>
      <c r="B33" s="165" t="s">
        <v>206</v>
      </c>
      <c r="C33" s="166" t="s">
        <v>207</v>
      </c>
      <c r="D33" s="167">
        <v>0.99950000000000006</v>
      </c>
      <c r="E33" s="263" t="s">
        <v>336</v>
      </c>
      <c r="F33" s="211" t="s">
        <v>299</v>
      </c>
      <c r="G33" s="122"/>
      <c r="H33" s="123"/>
      <c r="I33" s="124"/>
      <c r="J33" s="125">
        <f>I33*$B$18*$B$6</f>
        <v>0</v>
      </c>
    </row>
    <row r="34" spans="1:10" ht="15.75" thickBot="1" x14ac:dyDescent="0.25">
      <c r="A34" s="326" t="s">
        <v>101</v>
      </c>
      <c r="B34" s="327"/>
      <c r="C34" s="327"/>
      <c r="D34" s="327"/>
      <c r="E34" s="327"/>
      <c r="F34" s="327"/>
      <c r="G34" s="327"/>
      <c r="H34" s="327"/>
      <c r="I34" s="327"/>
      <c r="J34" s="328"/>
    </row>
    <row r="35" spans="1:10" ht="57.75" thickBot="1" x14ac:dyDescent="0.25">
      <c r="A35" s="122" t="s">
        <v>54</v>
      </c>
      <c r="B35" s="73" t="s">
        <v>216</v>
      </c>
      <c r="C35" s="27" t="s">
        <v>55</v>
      </c>
      <c r="D35" s="64">
        <v>0.98</v>
      </c>
      <c r="E35" s="263" t="s">
        <v>270</v>
      </c>
      <c r="F35" s="43" t="s">
        <v>298</v>
      </c>
      <c r="G35" s="27"/>
      <c r="H35" s="43"/>
      <c r="I35" s="30">
        <v>0.05</v>
      </c>
      <c r="J35" s="56">
        <f>I35*$B$18*$B$6</f>
        <v>4.1250000000000002E-3</v>
      </c>
    </row>
    <row r="36" spans="1:10" ht="129" thickBot="1" x14ac:dyDescent="0.25">
      <c r="A36" s="122" t="s">
        <v>56</v>
      </c>
      <c r="B36" s="73" t="s">
        <v>57</v>
      </c>
      <c r="C36" s="213" t="s">
        <v>304</v>
      </c>
      <c r="D36" s="64">
        <v>0.98</v>
      </c>
      <c r="E36" s="263" t="s">
        <v>270</v>
      </c>
      <c r="F36" s="43" t="s">
        <v>298</v>
      </c>
      <c r="G36" s="27"/>
      <c r="H36" s="43"/>
      <c r="I36" s="30">
        <v>0.05</v>
      </c>
      <c r="J36" s="56">
        <f>I36*$B$18*$B$6</f>
        <v>4.1250000000000002E-3</v>
      </c>
    </row>
    <row r="37" spans="1:10" ht="129" thickBot="1" x14ac:dyDescent="0.25">
      <c r="A37" s="171" t="s">
        <v>208</v>
      </c>
      <c r="B37" s="39" t="s">
        <v>57</v>
      </c>
      <c r="C37" s="213" t="s">
        <v>303</v>
      </c>
      <c r="D37" s="218">
        <v>0.98</v>
      </c>
      <c r="E37" s="263" t="s">
        <v>270</v>
      </c>
      <c r="F37" s="40" t="s">
        <v>298</v>
      </c>
      <c r="G37" s="172"/>
      <c r="H37" s="172"/>
      <c r="I37" s="30">
        <v>0.05</v>
      </c>
      <c r="J37" s="82">
        <f>I37*$B$18*$B$6</f>
        <v>4.1250000000000002E-3</v>
      </c>
    </row>
    <row r="38" spans="1:10" ht="72" thickBot="1" x14ac:dyDescent="0.25">
      <c r="A38" s="165" t="s">
        <v>210</v>
      </c>
      <c r="B38" s="73" t="s">
        <v>209</v>
      </c>
      <c r="C38" s="169" t="s">
        <v>211</v>
      </c>
      <c r="D38" s="55">
        <v>0.95</v>
      </c>
      <c r="E38" s="263" t="s">
        <v>270</v>
      </c>
      <c r="F38" s="43" t="s">
        <v>298</v>
      </c>
      <c r="G38" s="57"/>
      <c r="H38" s="57"/>
      <c r="I38" s="30">
        <v>0.05</v>
      </c>
      <c r="J38" s="170"/>
    </row>
    <row r="39" spans="1:10" ht="57.75" thickBot="1" x14ac:dyDescent="0.25">
      <c r="A39" s="122" t="s">
        <v>300</v>
      </c>
      <c r="B39" s="73" t="s">
        <v>58</v>
      </c>
      <c r="C39" s="27" t="s">
        <v>302</v>
      </c>
      <c r="D39" s="64">
        <v>0.99</v>
      </c>
      <c r="E39" s="263" t="s">
        <v>270</v>
      </c>
      <c r="F39" s="43" t="s">
        <v>298</v>
      </c>
      <c r="G39" s="27"/>
      <c r="H39" s="43"/>
      <c r="I39" s="30">
        <v>0.05</v>
      </c>
      <c r="J39" s="56">
        <f>I39*$B$18*$B$6</f>
        <v>4.1250000000000002E-3</v>
      </c>
    </row>
    <row r="40" spans="1:10" ht="114.75" thickBot="1" x14ac:dyDescent="0.25">
      <c r="A40" s="27" t="s">
        <v>301</v>
      </c>
      <c r="B40" s="73" t="s">
        <v>58</v>
      </c>
      <c r="C40" s="27" t="s">
        <v>217</v>
      </c>
      <c r="D40" s="64">
        <v>0.99</v>
      </c>
      <c r="E40" s="263" t="s">
        <v>270</v>
      </c>
      <c r="F40" s="43" t="s">
        <v>298</v>
      </c>
      <c r="G40" s="27"/>
      <c r="H40" s="43"/>
      <c r="I40" s="30">
        <v>0.05</v>
      </c>
      <c r="J40" s="56">
        <f>I40*$B$18*$B$6</f>
        <v>4.1250000000000002E-3</v>
      </c>
    </row>
    <row r="41" spans="1:10" ht="15.75" thickBot="1" x14ac:dyDescent="0.25">
      <c r="A41" s="326" t="s">
        <v>111</v>
      </c>
      <c r="B41" s="327"/>
      <c r="C41" s="327"/>
      <c r="D41" s="327"/>
      <c r="E41" s="327"/>
      <c r="F41" s="327"/>
      <c r="G41" s="327"/>
      <c r="H41" s="327"/>
      <c r="I41" s="327"/>
      <c r="J41" s="328"/>
    </row>
    <row r="42" spans="1:10" ht="57.75" thickBot="1" x14ac:dyDescent="0.25">
      <c r="A42" s="27" t="s">
        <v>59</v>
      </c>
      <c r="B42" s="73" t="s">
        <v>57</v>
      </c>
      <c r="C42" s="27" t="s">
        <v>222</v>
      </c>
      <c r="D42" s="64">
        <v>0.99990000000000001</v>
      </c>
      <c r="E42" s="263" t="s">
        <v>270</v>
      </c>
      <c r="F42" s="43" t="s">
        <v>298</v>
      </c>
      <c r="G42" s="27"/>
      <c r="H42" s="43"/>
      <c r="I42" s="30">
        <v>0.05</v>
      </c>
      <c r="J42" s="56">
        <f>I42*$B$18*$B$6</f>
        <v>4.1250000000000002E-3</v>
      </c>
    </row>
    <row r="43" spans="1:10" ht="57.75" thickBot="1" x14ac:dyDescent="0.25">
      <c r="A43" s="27" t="s">
        <v>221</v>
      </c>
      <c r="B43" s="73" t="s">
        <v>57</v>
      </c>
      <c r="C43" s="27" t="s">
        <v>139</v>
      </c>
      <c r="D43" s="64">
        <v>0.99990000000000001</v>
      </c>
      <c r="E43" s="263" t="s">
        <v>270</v>
      </c>
      <c r="F43" s="43" t="s">
        <v>298</v>
      </c>
      <c r="G43" s="27"/>
      <c r="H43" s="43"/>
      <c r="I43" s="30">
        <v>0.05</v>
      </c>
      <c r="J43" s="56">
        <f>I43*$B$18*$B$6</f>
        <v>4.1250000000000002E-3</v>
      </c>
    </row>
    <row r="44" spans="1:10" ht="57.75" thickBot="1" x14ac:dyDescent="0.25">
      <c r="A44" s="27" t="s">
        <v>218</v>
      </c>
      <c r="B44" s="73" t="s">
        <v>43</v>
      </c>
      <c r="C44" s="27" t="s">
        <v>60</v>
      </c>
      <c r="D44" s="64">
        <v>0.999</v>
      </c>
      <c r="E44" s="263" t="s">
        <v>270</v>
      </c>
      <c r="F44" s="43" t="s">
        <v>298</v>
      </c>
      <c r="G44" s="27"/>
      <c r="H44" s="43"/>
      <c r="I44" s="30">
        <v>0.05</v>
      </c>
      <c r="J44" s="56">
        <f>I44*$B$18*$B$6</f>
        <v>4.1250000000000002E-3</v>
      </c>
    </row>
    <row r="45" spans="1:10" ht="15.75" thickBot="1" x14ac:dyDescent="0.25">
      <c r="A45" s="326" t="s">
        <v>305</v>
      </c>
      <c r="B45" s="327"/>
      <c r="C45" s="327"/>
      <c r="D45" s="327"/>
      <c r="E45" s="327"/>
      <c r="F45" s="327"/>
      <c r="G45" s="327"/>
      <c r="H45" s="327"/>
      <c r="I45" s="327"/>
      <c r="J45" s="328"/>
    </row>
    <row r="46" spans="1:10" ht="57.75" thickBot="1" x14ac:dyDescent="0.25">
      <c r="A46" s="27" t="s">
        <v>223</v>
      </c>
      <c r="B46" s="73" t="s">
        <v>57</v>
      </c>
      <c r="C46" s="27" t="s">
        <v>306</v>
      </c>
      <c r="D46" s="64">
        <v>0.999</v>
      </c>
      <c r="E46" s="263" t="s">
        <v>270</v>
      </c>
      <c r="F46" s="43" t="s">
        <v>298</v>
      </c>
      <c r="G46" s="27"/>
      <c r="H46" s="43"/>
      <c r="I46" s="30">
        <v>0.05</v>
      </c>
      <c r="J46" s="56">
        <f>I46*$B$18*$B$6</f>
        <v>4.1250000000000002E-3</v>
      </c>
    </row>
    <row r="47" spans="1:10" ht="15.75" thickBot="1" x14ac:dyDescent="0.25">
      <c r="A47" s="326" t="s">
        <v>307</v>
      </c>
      <c r="B47" s="327"/>
      <c r="C47" s="327"/>
      <c r="D47" s="327"/>
      <c r="E47" s="327"/>
      <c r="F47" s="327"/>
      <c r="G47" s="327"/>
      <c r="H47" s="327"/>
      <c r="I47" s="327"/>
      <c r="J47" s="328"/>
    </row>
    <row r="48" spans="1:10" ht="57.75" thickBot="1" x14ac:dyDescent="0.25">
      <c r="A48" s="27" t="s">
        <v>309</v>
      </c>
      <c r="B48" s="73" t="s">
        <v>57</v>
      </c>
      <c r="C48" s="27" t="s">
        <v>308</v>
      </c>
      <c r="D48" s="64">
        <v>0.98</v>
      </c>
      <c r="E48" s="263" t="s">
        <v>270</v>
      </c>
      <c r="F48" s="43" t="s">
        <v>298</v>
      </c>
      <c r="G48" s="27"/>
      <c r="H48" s="43"/>
      <c r="I48" s="30">
        <v>0.05</v>
      </c>
      <c r="J48" s="56">
        <f>I48*$B$18*$B$6</f>
        <v>4.1250000000000002E-3</v>
      </c>
    </row>
    <row r="51" spans="1:7" x14ac:dyDescent="0.2">
      <c r="G51" s="210"/>
    </row>
    <row r="52" spans="1:7" x14ac:dyDescent="0.2">
      <c r="A52" s="65"/>
      <c r="B52" s="66"/>
      <c r="C52" s="67"/>
      <c r="D52" s="79"/>
    </row>
    <row r="53" spans="1:7" x14ac:dyDescent="0.2">
      <c r="A53" s="65"/>
      <c r="B53" s="66"/>
      <c r="C53" s="67"/>
      <c r="D53" s="79"/>
    </row>
    <row r="54" spans="1:7" x14ac:dyDescent="0.2">
      <c r="A54" s="164"/>
      <c r="B54" s="68"/>
      <c r="C54" s="68"/>
      <c r="D54" s="69"/>
    </row>
  </sheetData>
  <autoFilter ref="A21:J48" xr:uid="{00000000-0009-0000-0000-000004000000}"/>
  <customSheetViews>
    <customSheetView guid="{CACC2C27-A6EF-4AD8-8DEB-6E9375FDBCB9}" scale="85" showPageBreaks="1" showGridLines="0" printArea="1" hiddenRows="1" hiddenColumns="1">
      <selection activeCell="A23" sqref="A23:A24"/>
      <pageMargins left="0.75" right="0.75" top="1" bottom="1" header="0.5" footer="0.5"/>
      <pageSetup orientation="landscape" r:id="rId1"/>
      <headerFooter alignWithMargins="0">
        <oddFooter>Page &amp;P of &amp;N</oddFooter>
      </headerFooter>
    </customSheetView>
    <customSheetView guid="{D73489E7-8135-4CA5-A53E-FEDF8A5E0039}" scale="85" showGridLines="0" showRuler="0">
      <selection activeCell="J18" sqref="J18"/>
      <pageMargins left="0.75" right="0.75" top="1" bottom="1" header="0.5" footer="0.5"/>
      <headerFooter alignWithMargins="0"/>
    </customSheetView>
    <customSheetView guid="{F6B2FC8D-0125-4AE9-BB82-943D40E1505C}" showGridLines="0" topLeftCell="A16">
      <selection activeCell="B27" sqref="B27"/>
      <pageMargins left="0.75" right="0.75" top="1" bottom="1" header="0.5" footer="0.5"/>
      <headerFooter alignWithMargins="0"/>
    </customSheetView>
    <customSheetView guid="{2E752200-FB83-4F3E-8209-02A3D71B40B2}" showGridLines="0" showRuler="0" topLeftCell="A19">
      <selection activeCell="L18" sqref="L18"/>
      <pageMargins left="0.75" right="0.75" top="1" bottom="1" header="0.5" footer="0.5"/>
      <headerFooter alignWithMargins="0"/>
    </customSheetView>
    <customSheetView guid="{1ECDBA15-CEFB-401F-93CF-8A6D4D19595B}" showGridLines="0" showRuler="0" topLeftCell="A18">
      <selection activeCell="F21" sqref="F21"/>
      <pageMargins left="0.75" right="0.75" top="1" bottom="1" header="0.5" footer="0.5"/>
      <headerFooter alignWithMargins="0"/>
    </customSheetView>
    <customSheetView guid="{889D2085-AC2C-4F90-8B3A-4FD46DFC124C}" showGridLines="0">
      <selection activeCell="J18" sqref="J18"/>
      <pageMargins left="0.75" right="0.75" top="1" bottom="1" header="0.5" footer="0.5"/>
      <headerFooter alignWithMargins="0"/>
    </customSheetView>
  </customSheetViews>
  <mergeCells count="10">
    <mergeCell ref="A1:D1"/>
    <mergeCell ref="A2:D2"/>
    <mergeCell ref="A3:D3"/>
    <mergeCell ref="B4:D4"/>
    <mergeCell ref="A47:J47"/>
    <mergeCell ref="A22:J22"/>
    <mergeCell ref="A30:J30"/>
    <mergeCell ref="A34:J34"/>
    <mergeCell ref="A41:J41"/>
    <mergeCell ref="A45:J45"/>
  </mergeCells>
  <phoneticPr fontId="2" type="noConversion"/>
  <pageMargins left="0.75" right="0.75" top="1" bottom="1" header="0.5" footer="0.5"/>
  <pageSetup scale="54" orientation="portrait" r:id="rId2"/>
  <headerFooter alignWithMargins="0">
    <oddFooter>&amp;L&amp;F&amp;R&amp;P of &amp;N</oddFooter>
  </headerFooter>
  <rowBreaks count="2" manualBreakCount="2">
    <brk id="29" max="9" man="1"/>
    <brk id="40" max="9" man="1"/>
  </row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showGridLines="0" zoomScaleNormal="100" workbookViewId="0">
      <selection activeCell="D55" sqref="D55"/>
    </sheetView>
  </sheetViews>
  <sheetFormatPr defaultColWidth="9.140625" defaultRowHeight="14.25" x14ac:dyDescent="0.2"/>
  <cols>
    <col min="1" max="1" width="28.140625" style="8" bestFit="1" customWidth="1"/>
    <col min="2" max="2" width="25.5703125" style="8" bestFit="1" customWidth="1"/>
    <col min="3" max="3" width="20.5703125" style="8" bestFit="1" customWidth="1"/>
    <col min="4" max="4" width="24.140625" style="8" bestFit="1" customWidth="1"/>
    <col min="5" max="5" width="14.140625" style="8" bestFit="1" customWidth="1"/>
    <col min="6" max="6" width="17.5703125" style="8" bestFit="1" customWidth="1"/>
    <col min="7" max="7" width="17.5703125" style="8" hidden="1" customWidth="1"/>
    <col min="8" max="8" width="23.5703125" style="8" hidden="1" customWidth="1"/>
    <col min="9" max="9" width="11.7109375" style="71" bestFit="1" customWidth="1"/>
    <col min="10" max="10" width="11.42578125" style="8" bestFit="1" customWidth="1"/>
    <col min="11" max="16384" width="9.140625" style="8"/>
  </cols>
  <sheetData>
    <row r="1" spans="1:8" s="5" customFormat="1" ht="15.75" customHeight="1" thickBot="1" x14ac:dyDescent="0.3">
      <c r="A1" s="279" t="s">
        <v>356</v>
      </c>
      <c r="B1" s="279"/>
      <c r="C1" s="279"/>
      <c r="D1" s="279"/>
    </row>
    <row r="2" spans="1:8" s="5" customFormat="1" ht="15.75" thickBot="1" x14ac:dyDescent="0.3">
      <c r="A2" s="280" t="s">
        <v>199</v>
      </c>
      <c r="B2" s="280"/>
      <c r="C2" s="280"/>
      <c r="D2" s="280"/>
    </row>
    <row r="3" spans="1:8" s="5" customFormat="1" ht="15.75" thickBot="1" x14ac:dyDescent="0.3">
      <c r="A3" s="280" t="s">
        <v>112</v>
      </c>
      <c r="B3" s="280"/>
      <c r="C3" s="280"/>
      <c r="D3" s="280"/>
      <c r="E3" s="6"/>
      <c r="F3" s="6"/>
      <c r="G3" s="6"/>
      <c r="H3" s="6"/>
    </row>
    <row r="4" spans="1:8" s="5" customFormat="1" ht="15.75" thickBot="1" x14ac:dyDescent="0.3">
      <c r="A4" s="7" t="s">
        <v>113</v>
      </c>
      <c r="B4" s="281">
        <f>Summary!B4</f>
        <v>43117</v>
      </c>
      <c r="C4" s="282"/>
      <c r="D4" s="283"/>
    </row>
    <row r="5" spans="1:8" s="45" customFormat="1" x14ac:dyDescent="0.2"/>
    <row r="6" spans="1:8" x14ac:dyDescent="0.2">
      <c r="A6" s="17" t="str">
        <f>Summary!A6</f>
        <v>At Risk Percentage</v>
      </c>
      <c r="B6" s="10">
        <f>Summary!B6</f>
        <v>0.15</v>
      </c>
    </row>
    <row r="7" spans="1:8" x14ac:dyDescent="0.2">
      <c r="A7" s="17" t="str">
        <f>Summary!A7</f>
        <v>Total Allocation Percentage</v>
      </c>
      <c r="B7" s="10">
        <f>Summary!B7</f>
        <v>2.1</v>
      </c>
    </row>
    <row r="8" spans="1:8" x14ac:dyDescent="0.2">
      <c r="A8" s="12"/>
      <c r="B8" s="12"/>
      <c r="E8" s="13"/>
    </row>
    <row r="9" spans="1:8" x14ac:dyDescent="0.2">
      <c r="A9" s="12"/>
      <c r="B9" s="12"/>
    </row>
    <row r="10" spans="1:8" ht="15" x14ac:dyDescent="0.25">
      <c r="A10" s="9" t="str">
        <f>Summary!A10</f>
        <v>Tower</v>
      </c>
      <c r="B10" s="58" t="str">
        <f>Summary!B10</f>
        <v>Allocation Per Tower</v>
      </c>
    </row>
    <row r="11" spans="1:8" x14ac:dyDescent="0.2">
      <c r="A11" s="17" t="str">
        <f>Summary!A11</f>
        <v xml:space="preserve">Data Center </v>
      </c>
      <c r="B11" s="10">
        <f>Summary!B11</f>
        <v>0.55000000000000004</v>
      </c>
    </row>
    <row r="12" spans="1:8" x14ac:dyDescent="0.2">
      <c r="A12" s="17" t="str">
        <f>Summary!A12</f>
        <v>End User Computing</v>
      </c>
      <c r="B12" s="10">
        <f>Summary!B12</f>
        <v>0.35</v>
      </c>
    </row>
    <row r="13" spans="1:8" x14ac:dyDescent="0.2">
      <c r="A13" s="17" t="str">
        <f>Summary!A13</f>
        <v>Data Network</v>
      </c>
      <c r="B13" s="10">
        <f>Summary!B13</f>
        <v>0.55000000000000004</v>
      </c>
    </row>
    <row r="14" spans="1:8" x14ac:dyDescent="0.2">
      <c r="A14" s="17" t="str">
        <f>Summary!A14</f>
        <v>Help Desk</v>
      </c>
      <c r="B14" s="10">
        <f>Summary!B14</f>
        <v>0.35</v>
      </c>
    </row>
    <row r="15" spans="1:8" x14ac:dyDescent="0.2">
      <c r="A15" s="17" t="str">
        <f>Summary!A15</f>
        <v>Cross Functional</v>
      </c>
      <c r="B15" s="10">
        <f>Summary!B15</f>
        <v>0.3</v>
      </c>
    </row>
    <row r="16" spans="1:8" x14ac:dyDescent="0.2">
      <c r="A16" s="17" t="str">
        <f>Summary!A16</f>
        <v>Special Projects</v>
      </c>
      <c r="B16" s="10">
        <f>Summary!B16</f>
        <v>0</v>
      </c>
    </row>
    <row r="17" spans="1:10" ht="15" x14ac:dyDescent="0.25">
      <c r="A17" s="48" t="s">
        <v>2</v>
      </c>
      <c r="B17" s="48" t="str">
        <f>A14</f>
        <v>Help Desk</v>
      </c>
    </row>
    <row r="18" spans="1:10" ht="15" x14ac:dyDescent="0.25">
      <c r="A18" s="49" t="s">
        <v>15</v>
      </c>
      <c r="B18" s="50">
        <f>B14</f>
        <v>0.35</v>
      </c>
      <c r="I18" s="224"/>
      <c r="J18" s="225" t="s">
        <v>18</v>
      </c>
    </row>
    <row r="19" spans="1:10" ht="15" x14ac:dyDescent="0.25">
      <c r="A19" s="51" t="s">
        <v>16</v>
      </c>
      <c r="B19" s="52">
        <f>B18*B6</f>
        <v>5.2499999999999998E-2</v>
      </c>
      <c r="I19" s="223">
        <f>SUM(I23:I43)</f>
        <v>1</v>
      </c>
      <c r="J19" s="223">
        <f>SUM(J23:J43)</f>
        <v>5.2499999999999991E-2</v>
      </c>
    </row>
    <row r="20" spans="1:10" ht="15.75" thickBot="1" x14ac:dyDescent="0.3">
      <c r="A20" s="177"/>
      <c r="B20" s="178"/>
      <c r="C20" s="179" t="str">
        <f>A14</f>
        <v>Help Desk</v>
      </c>
      <c r="D20" s="180"/>
      <c r="E20" s="180"/>
      <c r="F20" s="180"/>
      <c r="G20" s="180"/>
      <c r="H20" s="180"/>
      <c r="I20" s="181"/>
      <c r="J20" s="182"/>
    </row>
    <row r="21" spans="1:10" ht="15.75" thickBot="1" x14ac:dyDescent="0.3">
      <c r="A21" s="114" t="s">
        <v>46</v>
      </c>
      <c r="B21" s="114" t="s">
        <v>47</v>
      </c>
      <c r="C21" s="115" t="s">
        <v>339</v>
      </c>
      <c r="D21" s="116" t="s">
        <v>48</v>
      </c>
      <c r="E21" s="63" t="s">
        <v>335</v>
      </c>
      <c r="F21" s="116" t="s">
        <v>12</v>
      </c>
      <c r="G21" s="116" t="s">
        <v>13</v>
      </c>
      <c r="H21" s="116" t="s">
        <v>14</v>
      </c>
      <c r="I21" s="116" t="s">
        <v>30</v>
      </c>
      <c r="J21" s="117" t="s">
        <v>17</v>
      </c>
    </row>
    <row r="22" spans="1:10" ht="15" thickBot="1" x14ac:dyDescent="0.25">
      <c r="A22" s="297" t="s">
        <v>144</v>
      </c>
      <c r="B22" s="298"/>
      <c r="C22" s="298"/>
      <c r="D22" s="298"/>
      <c r="E22" s="298"/>
      <c r="F22" s="298"/>
      <c r="G22" s="298"/>
      <c r="H22" s="298"/>
      <c r="I22" s="298"/>
      <c r="J22" s="299"/>
    </row>
    <row r="23" spans="1:10" ht="77.25" thickBot="1" x14ac:dyDescent="0.25">
      <c r="A23" s="75" t="s">
        <v>225</v>
      </c>
      <c r="B23" s="90" t="s">
        <v>41</v>
      </c>
      <c r="C23" s="174" t="s">
        <v>310</v>
      </c>
      <c r="D23" s="93">
        <v>0.99950000000000006</v>
      </c>
      <c r="E23" s="259" t="s">
        <v>270</v>
      </c>
      <c r="F23" s="96" t="s">
        <v>311</v>
      </c>
      <c r="G23" s="96"/>
      <c r="H23" s="75"/>
      <c r="I23" s="194">
        <v>0.2</v>
      </c>
      <c r="J23" s="197">
        <f>I23*$B$18*$B$6</f>
        <v>1.0499999999999999E-2</v>
      </c>
    </row>
    <row r="24" spans="1:10" ht="15" thickBot="1" x14ac:dyDescent="0.25">
      <c r="A24" s="332" t="s">
        <v>58</v>
      </c>
      <c r="B24" s="333"/>
      <c r="C24" s="333"/>
      <c r="D24" s="333"/>
      <c r="E24" s="333"/>
      <c r="F24" s="333"/>
      <c r="G24" s="333"/>
      <c r="H24" s="333"/>
      <c r="I24" s="333"/>
      <c r="J24" s="334"/>
    </row>
    <row r="25" spans="1:10" ht="77.25" thickBot="1" x14ac:dyDescent="0.25">
      <c r="A25" s="75" t="s">
        <v>145</v>
      </c>
      <c r="B25" s="74" t="s">
        <v>146</v>
      </c>
      <c r="C25" s="187" t="s">
        <v>235</v>
      </c>
      <c r="D25" s="80">
        <v>0.98</v>
      </c>
      <c r="E25" s="259" t="s">
        <v>336</v>
      </c>
      <c r="F25" s="96" t="s">
        <v>311</v>
      </c>
      <c r="G25" s="198"/>
      <c r="H25" s="96"/>
      <c r="I25" s="194"/>
      <c r="J25" s="98">
        <f>I25*$B$18*$B$6</f>
        <v>0</v>
      </c>
    </row>
    <row r="26" spans="1:10" ht="77.25" thickBot="1" x14ac:dyDescent="0.25">
      <c r="A26" s="91" t="s">
        <v>147</v>
      </c>
      <c r="B26" s="88" t="s">
        <v>146</v>
      </c>
      <c r="C26" s="195" t="s">
        <v>236</v>
      </c>
      <c r="D26" s="183">
        <v>1</v>
      </c>
      <c r="E26" s="259" t="s">
        <v>336</v>
      </c>
      <c r="F26" s="96" t="s">
        <v>311</v>
      </c>
      <c r="G26" s="198"/>
      <c r="H26" s="96"/>
      <c r="I26" s="194"/>
      <c r="J26" s="98">
        <f>I26*$B$18*$B$6</f>
        <v>0</v>
      </c>
    </row>
    <row r="27" spans="1:10" ht="77.25" thickBot="1" x14ac:dyDescent="0.25">
      <c r="A27" s="184" t="s">
        <v>148</v>
      </c>
      <c r="B27" s="185" t="s">
        <v>149</v>
      </c>
      <c r="C27" s="196" t="s">
        <v>249</v>
      </c>
      <c r="D27" s="186">
        <v>0.98</v>
      </c>
      <c r="E27" s="259" t="s">
        <v>336</v>
      </c>
      <c r="F27" s="96" t="s">
        <v>311</v>
      </c>
      <c r="G27" s="198"/>
      <c r="H27" s="96"/>
      <c r="I27" s="194"/>
      <c r="J27" s="98">
        <f>I27*$B$18*$B$6</f>
        <v>0</v>
      </c>
    </row>
    <row r="28" spans="1:10" ht="15" thickBot="1" x14ac:dyDescent="0.25">
      <c r="A28" s="329" t="s">
        <v>98</v>
      </c>
      <c r="B28" s="330"/>
      <c r="C28" s="330"/>
      <c r="D28" s="330"/>
      <c r="E28" s="330"/>
      <c r="F28" s="330"/>
      <c r="G28" s="330"/>
      <c r="H28" s="330"/>
      <c r="I28" s="330"/>
      <c r="J28" s="331"/>
    </row>
    <row r="29" spans="1:10" ht="51.75" thickBot="1" x14ac:dyDescent="0.25">
      <c r="A29" s="75" t="s">
        <v>150</v>
      </c>
      <c r="B29" s="74" t="s">
        <v>151</v>
      </c>
      <c r="C29" s="74" t="s">
        <v>366</v>
      </c>
      <c r="D29" s="120">
        <v>1</v>
      </c>
      <c r="E29" s="259" t="s">
        <v>270</v>
      </c>
      <c r="F29" s="75" t="s">
        <v>228</v>
      </c>
      <c r="G29" s="198"/>
      <c r="H29" s="96"/>
      <c r="I29" s="194">
        <v>0.4</v>
      </c>
      <c r="J29" s="98">
        <f>I29*$B$18*$B$6</f>
        <v>2.0999999999999998E-2</v>
      </c>
    </row>
    <row r="30" spans="1:10" ht="51.75" thickBot="1" x14ac:dyDescent="0.25">
      <c r="A30" s="188" t="s">
        <v>152</v>
      </c>
      <c r="B30" s="88" t="s">
        <v>43</v>
      </c>
      <c r="C30" s="192" t="s">
        <v>226</v>
      </c>
      <c r="D30" s="193">
        <v>0.98</v>
      </c>
      <c r="E30" s="259" t="s">
        <v>336</v>
      </c>
      <c r="F30" s="174" t="s">
        <v>228</v>
      </c>
      <c r="G30" s="199"/>
      <c r="H30" s="96"/>
      <c r="I30" s="194"/>
      <c r="J30" s="98">
        <f>I30*$B$18*$B$6</f>
        <v>0</v>
      </c>
    </row>
    <row r="31" spans="1:10" ht="51.75" thickBot="1" x14ac:dyDescent="0.25">
      <c r="A31" s="188" t="s">
        <v>141</v>
      </c>
      <c r="B31" s="75" t="s">
        <v>41</v>
      </c>
      <c r="C31" s="75" t="s">
        <v>227</v>
      </c>
      <c r="D31" s="120">
        <v>1</v>
      </c>
      <c r="E31" s="259" t="s">
        <v>336</v>
      </c>
      <c r="F31" s="75" t="s">
        <v>228</v>
      </c>
      <c r="G31" s="198"/>
      <c r="H31" s="96"/>
      <c r="I31" s="194"/>
      <c r="J31" s="98">
        <f>I31*$B$18*$B$6</f>
        <v>0</v>
      </c>
    </row>
    <row r="32" spans="1:10" ht="15" thickBot="1" x14ac:dyDescent="0.25">
      <c r="A32" s="297" t="s">
        <v>229</v>
      </c>
      <c r="B32" s="298"/>
      <c r="C32" s="298"/>
      <c r="D32" s="298"/>
      <c r="E32" s="298"/>
      <c r="F32" s="298"/>
      <c r="G32" s="298"/>
      <c r="H32" s="298"/>
      <c r="I32" s="298"/>
      <c r="J32" s="299"/>
    </row>
    <row r="33" spans="1:10" ht="51.75" thickBot="1" x14ac:dyDescent="0.25">
      <c r="A33" s="75" t="s">
        <v>164</v>
      </c>
      <c r="B33" s="75" t="s">
        <v>43</v>
      </c>
      <c r="C33" s="74" t="s">
        <v>153</v>
      </c>
      <c r="D33" s="85">
        <v>0.99</v>
      </c>
      <c r="E33" s="259" t="s">
        <v>336</v>
      </c>
      <c r="F33" s="75" t="s">
        <v>228</v>
      </c>
      <c r="G33" s="198"/>
      <c r="H33" s="96"/>
      <c r="I33" s="194"/>
      <c r="J33" s="98">
        <f t="shared" ref="J33:J40" si="0">I33*$B$18*$B$6</f>
        <v>0</v>
      </c>
    </row>
    <row r="34" spans="1:10" ht="51.75" thickBot="1" x14ac:dyDescent="0.25">
      <c r="A34" s="75" t="s">
        <v>165</v>
      </c>
      <c r="B34" s="75" t="s">
        <v>43</v>
      </c>
      <c r="C34" s="74" t="s">
        <v>154</v>
      </c>
      <c r="D34" s="85">
        <v>0.99</v>
      </c>
      <c r="E34" s="259" t="s">
        <v>336</v>
      </c>
      <c r="F34" s="75" t="s">
        <v>228</v>
      </c>
      <c r="G34" s="198"/>
      <c r="H34" s="96"/>
      <c r="I34" s="194"/>
      <c r="J34" s="98">
        <f t="shared" si="0"/>
        <v>0</v>
      </c>
    </row>
    <row r="35" spans="1:10" ht="51.75" thickBot="1" x14ac:dyDescent="0.25">
      <c r="A35" s="75" t="s">
        <v>166</v>
      </c>
      <c r="B35" s="92" t="s">
        <v>43</v>
      </c>
      <c r="C35" s="76" t="s">
        <v>155</v>
      </c>
      <c r="D35" s="189" t="s">
        <v>42</v>
      </c>
      <c r="E35" s="259" t="s">
        <v>336</v>
      </c>
      <c r="F35" s="75" t="s">
        <v>228</v>
      </c>
      <c r="G35" s="198"/>
      <c r="H35" s="96"/>
      <c r="I35" s="194"/>
      <c r="J35" s="98">
        <f t="shared" si="0"/>
        <v>0</v>
      </c>
    </row>
    <row r="36" spans="1:10" ht="51.75" thickBot="1" x14ac:dyDescent="0.25">
      <c r="A36" s="75" t="s">
        <v>156</v>
      </c>
      <c r="B36" s="92" t="s">
        <v>43</v>
      </c>
      <c r="C36" s="76" t="s">
        <v>157</v>
      </c>
      <c r="D36" s="77">
        <v>0.95</v>
      </c>
      <c r="E36" s="259" t="s">
        <v>336</v>
      </c>
      <c r="F36" s="75" t="s">
        <v>228</v>
      </c>
      <c r="G36" s="198"/>
      <c r="H36" s="96"/>
      <c r="I36" s="194"/>
      <c r="J36" s="98">
        <f t="shared" si="0"/>
        <v>0</v>
      </c>
    </row>
    <row r="37" spans="1:10" ht="51.75" thickBot="1" x14ac:dyDescent="0.25">
      <c r="A37" s="75" t="s">
        <v>158</v>
      </c>
      <c r="B37" s="74" t="s">
        <v>43</v>
      </c>
      <c r="C37" s="74" t="s">
        <v>219</v>
      </c>
      <c r="D37" s="85">
        <v>0.95</v>
      </c>
      <c r="E37" s="259" t="s">
        <v>336</v>
      </c>
      <c r="F37" s="75" t="s">
        <v>228</v>
      </c>
      <c r="G37" s="198"/>
      <c r="H37" s="96"/>
      <c r="I37" s="194"/>
      <c r="J37" s="98">
        <f t="shared" si="0"/>
        <v>0</v>
      </c>
    </row>
    <row r="38" spans="1:10" ht="51.75" thickBot="1" x14ac:dyDescent="0.25">
      <c r="A38" s="92" t="s">
        <v>159</v>
      </c>
      <c r="B38" s="76" t="s">
        <v>43</v>
      </c>
      <c r="C38" s="76" t="s">
        <v>230</v>
      </c>
      <c r="D38" s="77">
        <v>0.999</v>
      </c>
      <c r="E38" s="259" t="s">
        <v>336</v>
      </c>
      <c r="F38" s="75" t="s">
        <v>228</v>
      </c>
      <c r="G38" s="198"/>
      <c r="H38" s="96"/>
      <c r="I38" s="194"/>
      <c r="J38" s="98">
        <f t="shared" si="0"/>
        <v>0</v>
      </c>
    </row>
    <row r="39" spans="1:10" ht="51.75" thickBot="1" x14ac:dyDescent="0.25">
      <c r="A39" s="91" t="s">
        <v>160</v>
      </c>
      <c r="B39" s="76" t="s">
        <v>43</v>
      </c>
      <c r="C39" s="76" t="s">
        <v>161</v>
      </c>
      <c r="D39" s="77">
        <v>0.999</v>
      </c>
      <c r="E39" s="259" t="s">
        <v>336</v>
      </c>
      <c r="F39" s="75" t="s">
        <v>228</v>
      </c>
      <c r="G39" s="198"/>
      <c r="H39" s="96"/>
      <c r="I39" s="194"/>
      <c r="J39" s="98">
        <f t="shared" si="0"/>
        <v>0</v>
      </c>
    </row>
    <row r="40" spans="1:10" ht="51.75" thickBot="1" x14ac:dyDescent="0.25">
      <c r="A40" s="190" t="s">
        <v>162</v>
      </c>
      <c r="B40" s="191" t="s">
        <v>43</v>
      </c>
      <c r="C40" s="191" t="s">
        <v>163</v>
      </c>
      <c r="D40" s="77">
        <v>0.95</v>
      </c>
      <c r="E40" s="259" t="s">
        <v>336</v>
      </c>
      <c r="F40" s="75" t="s">
        <v>228</v>
      </c>
      <c r="G40" s="198"/>
      <c r="H40" s="96"/>
      <c r="I40" s="194"/>
      <c r="J40" s="98">
        <f t="shared" si="0"/>
        <v>0</v>
      </c>
    </row>
    <row r="41" spans="1:10" ht="15" thickBot="1" x14ac:dyDescent="0.25">
      <c r="A41" s="297" t="s">
        <v>231</v>
      </c>
      <c r="B41" s="298"/>
      <c r="C41" s="298"/>
      <c r="D41" s="298"/>
      <c r="E41" s="298"/>
      <c r="F41" s="298"/>
      <c r="G41" s="298"/>
      <c r="H41" s="298"/>
      <c r="I41" s="298"/>
      <c r="J41" s="299"/>
    </row>
    <row r="42" spans="1:10" ht="77.25" thickBot="1" x14ac:dyDescent="0.25">
      <c r="A42" s="75" t="s">
        <v>233</v>
      </c>
      <c r="B42" s="90" t="s">
        <v>232</v>
      </c>
      <c r="C42" s="219" t="s">
        <v>312</v>
      </c>
      <c r="D42" s="120">
        <v>0.9</v>
      </c>
      <c r="E42" s="259" t="s">
        <v>270</v>
      </c>
      <c r="F42" s="198" t="s">
        <v>313</v>
      </c>
      <c r="G42" s="198"/>
      <c r="H42" s="96"/>
      <c r="I42" s="194">
        <v>0.2</v>
      </c>
      <c r="J42" s="98">
        <f>I42*$B$18*$B$6</f>
        <v>1.0499999999999999E-2</v>
      </c>
    </row>
    <row r="43" spans="1:10" ht="77.25" thickBot="1" x14ac:dyDescent="0.25">
      <c r="A43" s="75" t="s">
        <v>234</v>
      </c>
      <c r="B43" s="75" t="s">
        <v>167</v>
      </c>
      <c r="C43" s="75" t="s">
        <v>314</v>
      </c>
      <c r="D43" s="120">
        <v>0.9</v>
      </c>
      <c r="E43" s="259" t="s">
        <v>270</v>
      </c>
      <c r="F43" s="198" t="s">
        <v>313</v>
      </c>
      <c r="G43" s="113"/>
      <c r="H43" s="113"/>
      <c r="I43" s="194">
        <v>0.2</v>
      </c>
      <c r="J43" s="98">
        <f>I43*$B$18*$B$6</f>
        <v>1.0499999999999999E-2</v>
      </c>
    </row>
  </sheetData>
  <autoFilter ref="A21:J43" xr:uid="{00000000-0009-0000-0000-000005000000}"/>
  <customSheetViews>
    <customSheetView guid="{CACC2C27-A6EF-4AD8-8DEB-6E9375FDBCB9}" scale="85" showPageBreaks="1" showGridLines="0" fitToPage="1" printArea="1" hiddenColumns="1">
      <selection activeCell="A23" sqref="A23:A24"/>
      <pageMargins left="0.75" right="0.75" top="1" bottom="1" header="0.5" footer="0.5"/>
      <pageSetup scale="99" fitToHeight="51" orientation="landscape" r:id="rId1"/>
      <headerFooter alignWithMargins="0">
        <oddFooter>Page &amp;P of &amp;N</oddFooter>
      </headerFooter>
    </customSheetView>
    <customSheetView guid="{D73489E7-8135-4CA5-A53E-FEDF8A5E0039}" scale="85" showGridLines="0" showRuler="0" topLeftCell="A7">
      <selection activeCell="J26" sqref="J26"/>
      <pageMargins left="0.75" right="0.75" top="1" bottom="1" header="0.5" footer="0.5"/>
      <pageSetup orientation="portrait" r:id="rId2"/>
      <headerFooter alignWithMargins="0"/>
    </customSheetView>
    <customSheetView guid="{F6B2FC8D-0125-4AE9-BB82-943D40E1505C}" showGridLines="0" topLeftCell="A26">
      <selection activeCell="B27" sqref="B27"/>
      <pageMargins left="0.75" right="0.75" top="1" bottom="1" header="0.5" footer="0.5"/>
      <pageSetup orientation="portrait" r:id="rId3"/>
      <headerFooter alignWithMargins="0"/>
    </customSheetView>
    <customSheetView guid="{2E752200-FB83-4F3E-8209-02A3D71B40B2}" showGridLines="0" showRuler="0" topLeftCell="A28">
      <selection activeCell="C18" sqref="C18:C19"/>
      <pageMargins left="0.75" right="0.75" top="1" bottom="1" header="0.5" footer="0.5"/>
      <pageSetup orientation="portrait" r:id="rId4"/>
      <headerFooter alignWithMargins="0"/>
    </customSheetView>
    <customSheetView guid="{1ECDBA15-CEFB-401F-93CF-8A6D4D19595B}" showGridLines="0" showRuler="0">
      <selection activeCell="E22" sqref="E22:E23"/>
      <pageMargins left="0.75" right="0.75" top="1" bottom="1" header="0.5" footer="0.5"/>
      <pageSetup orientation="portrait" r:id="rId5"/>
      <headerFooter alignWithMargins="0"/>
    </customSheetView>
    <customSheetView guid="{889D2085-AC2C-4F90-8B3A-4FD46DFC124C}" showGridLines="0">
      <selection activeCell="J29" sqref="J29"/>
      <pageMargins left="0.75" right="0.75" top="1" bottom="1" header="0.5" footer="0.5"/>
      <pageSetup orientation="portrait" r:id="rId6"/>
      <headerFooter alignWithMargins="0"/>
    </customSheetView>
  </customSheetViews>
  <mergeCells count="9">
    <mergeCell ref="A41:J41"/>
    <mergeCell ref="A32:J32"/>
    <mergeCell ref="A22:J22"/>
    <mergeCell ref="A1:D1"/>
    <mergeCell ref="A2:D2"/>
    <mergeCell ref="A3:D3"/>
    <mergeCell ref="B4:D4"/>
    <mergeCell ref="A28:J28"/>
    <mergeCell ref="A24:J24"/>
  </mergeCells>
  <phoneticPr fontId="2" type="noConversion"/>
  <pageMargins left="0.75" right="0.75" top="1" bottom="1" header="0.5" footer="0.5"/>
  <pageSetup scale="72" orientation="portrait" r:id="rId7"/>
  <headerFooter alignWithMargins="0">
    <oddFooter>&amp;L&amp;F&amp;R&amp;P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showGridLines="0" topLeftCell="A16" zoomScale="91" zoomScaleNormal="91" workbookViewId="0">
      <selection activeCell="A11" sqref="A11"/>
    </sheetView>
  </sheetViews>
  <sheetFormatPr defaultColWidth="9.140625" defaultRowHeight="12.75" x14ac:dyDescent="0.2"/>
  <cols>
    <col min="1" max="1" width="46" style="231" bestFit="1" customWidth="1"/>
    <col min="2" max="2" width="31.28515625" style="231" bestFit="1" customWidth="1"/>
    <col min="3" max="3" width="35.28515625" style="231" customWidth="1"/>
    <col min="4" max="4" width="21.7109375" style="232" bestFit="1" customWidth="1"/>
    <col min="5" max="5" width="14" style="231" bestFit="1" customWidth="1"/>
    <col min="6" max="6" width="14.85546875" style="231" bestFit="1" customWidth="1"/>
    <col min="7" max="7" width="20.140625" style="231" hidden="1" customWidth="1"/>
    <col min="8" max="8" width="13.7109375" style="231" hidden="1" customWidth="1"/>
    <col min="9" max="9" width="8.42578125" style="231" bestFit="1" customWidth="1"/>
    <col min="10" max="10" width="7.42578125" style="231" bestFit="1" customWidth="1"/>
    <col min="11" max="16384" width="9.140625" style="231"/>
  </cols>
  <sheetData>
    <row r="1" spans="1:8" s="228" customFormat="1" ht="15.75" customHeight="1" thickBot="1" x14ac:dyDescent="0.25">
      <c r="A1" s="335" t="s">
        <v>357</v>
      </c>
      <c r="B1" s="335"/>
      <c r="C1" s="335"/>
      <c r="D1" s="335"/>
    </row>
    <row r="2" spans="1:8" s="228" customFormat="1" ht="13.5" thickBot="1" x14ac:dyDescent="0.25">
      <c r="A2" s="336" t="s">
        <v>199</v>
      </c>
      <c r="B2" s="336"/>
      <c r="C2" s="336"/>
      <c r="D2" s="336"/>
    </row>
    <row r="3" spans="1:8" s="228" customFormat="1" ht="13.5" thickBot="1" x14ac:dyDescent="0.25">
      <c r="A3" s="336" t="s">
        <v>112</v>
      </c>
      <c r="B3" s="336"/>
      <c r="C3" s="336"/>
      <c r="D3" s="336"/>
      <c r="E3" s="229"/>
      <c r="F3" s="229"/>
      <c r="G3" s="229"/>
      <c r="H3" s="229"/>
    </row>
    <row r="4" spans="1:8" s="228" customFormat="1" ht="13.5" thickBot="1" x14ac:dyDescent="0.25">
      <c r="A4" s="230" t="s">
        <v>113</v>
      </c>
      <c r="B4" s="337">
        <f>Summary!B4</f>
        <v>43117</v>
      </c>
      <c r="C4" s="338"/>
      <c r="D4" s="339"/>
    </row>
    <row r="6" spans="1:8" x14ac:dyDescent="0.2">
      <c r="A6" s="233" t="str">
        <f>Summary!A6</f>
        <v>At Risk Percentage</v>
      </c>
      <c r="B6" s="234">
        <f>Summary!B6</f>
        <v>0.15</v>
      </c>
    </row>
    <row r="7" spans="1:8" x14ac:dyDescent="0.2">
      <c r="A7" s="233" t="str">
        <f>Summary!A7</f>
        <v>Total Allocation Percentage</v>
      </c>
      <c r="B7" s="234">
        <f>Summary!B7</f>
        <v>2.1</v>
      </c>
    </row>
    <row r="8" spans="1:8" x14ac:dyDescent="0.2">
      <c r="A8" s="235"/>
      <c r="B8" s="235"/>
      <c r="E8" s="236"/>
    </row>
    <row r="9" spans="1:8" x14ac:dyDescent="0.2">
      <c r="A9" s="235"/>
      <c r="B9" s="235"/>
    </row>
    <row r="10" spans="1:8" x14ac:dyDescent="0.2">
      <c r="A10" s="237" t="str">
        <f>Summary!A10</f>
        <v>Tower</v>
      </c>
      <c r="B10" s="238" t="str">
        <f>Summary!B10</f>
        <v>Allocation Per Tower</v>
      </c>
    </row>
    <row r="11" spans="1:8" x14ac:dyDescent="0.2">
      <c r="A11" s="233" t="str">
        <f>Summary!A11</f>
        <v xml:space="preserve">Data Center </v>
      </c>
      <c r="B11" s="234">
        <f>Summary!B11</f>
        <v>0.55000000000000004</v>
      </c>
    </row>
    <row r="12" spans="1:8" x14ac:dyDescent="0.2">
      <c r="A12" s="233" t="str">
        <f>Summary!A12</f>
        <v>End User Computing</v>
      </c>
      <c r="B12" s="234">
        <f>Summary!B12</f>
        <v>0.35</v>
      </c>
    </row>
    <row r="13" spans="1:8" x14ac:dyDescent="0.2">
      <c r="A13" s="233" t="str">
        <f>Summary!A13</f>
        <v>Data Network</v>
      </c>
      <c r="B13" s="234">
        <f>Summary!B13</f>
        <v>0.55000000000000004</v>
      </c>
    </row>
    <row r="14" spans="1:8" x14ac:dyDescent="0.2">
      <c r="A14" s="233" t="str">
        <f>Summary!A14</f>
        <v>Help Desk</v>
      </c>
      <c r="B14" s="234">
        <f>Summary!B14</f>
        <v>0.35</v>
      </c>
    </row>
    <row r="15" spans="1:8" x14ac:dyDescent="0.2">
      <c r="A15" s="233" t="str">
        <f>Summary!A15</f>
        <v>Cross Functional</v>
      </c>
      <c r="B15" s="234">
        <f>Summary!B15</f>
        <v>0.3</v>
      </c>
      <c r="H15" s="239"/>
    </row>
    <row r="16" spans="1:8" x14ac:dyDescent="0.2">
      <c r="A16" s="233" t="str">
        <f>Summary!A16</f>
        <v>Special Projects</v>
      </c>
      <c r="B16" s="234">
        <f>Summary!B16</f>
        <v>0</v>
      </c>
    </row>
    <row r="17" spans="1:12" x14ac:dyDescent="0.2">
      <c r="A17" s="240" t="s">
        <v>2</v>
      </c>
      <c r="B17" s="240" t="str">
        <f>A15</f>
        <v>Cross Functional</v>
      </c>
    </row>
    <row r="18" spans="1:12" x14ac:dyDescent="0.2">
      <c r="A18" s="241" t="s">
        <v>15</v>
      </c>
      <c r="B18" s="242">
        <f>B15</f>
        <v>0.3</v>
      </c>
      <c r="I18" s="243"/>
      <c r="J18" s="244" t="s">
        <v>18</v>
      </c>
    </row>
    <row r="19" spans="1:12" x14ac:dyDescent="0.2">
      <c r="A19" s="245" t="s">
        <v>16</v>
      </c>
      <c r="B19" s="246">
        <f>B18*B6</f>
        <v>4.4999999999999998E-2</v>
      </c>
      <c r="I19" s="247">
        <f>SUM(I23:I50)</f>
        <v>1</v>
      </c>
      <c r="J19" s="247">
        <f>SUM(J23:J50)</f>
        <v>4.4999999999999998E-2</v>
      </c>
    </row>
    <row r="20" spans="1:12" ht="13.5" thickBot="1" x14ac:dyDescent="0.25">
      <c r="A20" s="248" t="str">
        <f>B17</f>
        <v>Cross Functional</v>
      </c>
      <c r="B20" s="249"/>
      <c r="C20" s="250"/>
      <c r="D20" s="251"/>
      <c r="E20" s="252"/>
      <c r="F20" s="252"/>
      <c r="G20" s="252"/>
      <c r="H20" s="252"/>
      <c r="I20" s="252"/>
      <c r="J20" s="253"/>
    </row>
    <row r="21" spans="1:12" ht="15.75" thickBot="1" x14ac:dyDescent="0.3">
      <c r="A21" s="114" t="s">
        <v>46</v>
      </c>
      <c r="B21" s="114" t="s">
        <v>47</v>
      </c>
      <c r="C21" s="266" t="s">
        <v>339</v>
      </c>
      <c r="D21" s="116" t="s">
        <v>48</v>
      </c>
      <c r="E21" s="63" t="s">
        <v>335</v>
      </c>
      <c r="F21" s="116" t="s">
        <v>12</v>
      </c>
      <c r="G21" s="116" t="s">
        <v>13</v>
      </c>
      <c r="H21" s="116" t="s">
        <v>14</v>
      </c>
      <c r="I21" s="116" t="s">
        <v>30</v>
      </c>
      <c r="J21" s="214" t="s">
        <v>17</v>
      </c>
    </row>
    <row r="22" spans="1:12" ht="13.5" thickBot="1" x14ac:dyDescent="0.25">
      <c r="A22" s="297" t="s">
        <v>98</v>
      </c>
      <c r="B22" s="298"/>
      <c r="C22" s="298"/>
      <c r="D22" s="298"/>
      <c r="E22" s="298"/>
      <c r="F22" s="298"/>
      <c r="G22" s="298"/>
      <c r="H22" s="298"/>
      <c r="I22" s="298"/>
      <c r="J22" s="299"/>
      <c r="L22" s="254"/>
    </row>
    <row r="23" spans="1:12" ht="13.5" thickBot="1" x14ac:dyDescent="0.25">
      <c r="A23" s="96" t="s">
        <v>220</v>
      </c>
      <c r="B23" s="176" t="s">
        <v>117</v>
      </c>
      <c r="C23" s="176" t="s">
        <v>60</v>
      </c>
      <c r="D23" s="200">
        <v>0.98</v>
      </c>
      <c r="E23" s="259" t="s">
        <v>270</v>
      </c>
      <c r="F23" s="96" t="s">
        <v>86</v>
      </c>
      <c r="G23" s="96"/>
      <c r="H23" s="96"/>
      <c r="I23" s="97">
        <v>0.15</v>
      </c>
      <c r="J23" s="206">
        <f t="shared" ref="J23:J30" si="0">I23*$B$18*$B$6</f>
        <v>6.7499999999999999E-3</v>
      </c>
      <c r="K23" s="255"/>
    </row>
    <row r="24" spans="1:12" ht="13.5" thickBot="1" x14ac:dyDescent="0.25">
      <c r="A24" s="217" t="s">
        <v>118</v>
      </c>
      <c r="B24" s="175" t="s">
        <v>119</v>
      </c>
      <c r="C24" s="175" t="s">
        <v>120</v>
      </c>
      <c r="D24" s="201">
        <v>0.98</v>
      </c>
      <c r="E24" s="259" t="s">
        <v>270</v>
      </c>
      <c r="F24" s="96" t="s">
        <v>86</v>
      </c>
      <c r="G24" s="96"/>
      <c r="H24" s="96"/>
      <c r="I24" s="97">
        <v>0.1</v>
      </c>
      <c r="J24" s="206">
        <f t="shared" si="0"/>
        <v>4.4999999999999997E-3</v>
      </c>
      <c r="K24" s="255"/>
    </row>
    <row r="25" spans="1:12" ht="13.5" thickBot="1" x14ac:dyDescent="0.25">
      <c r="A25" s="217" t="s">
        <v>121</v>
      </c>
      <c r="B25" s="175" t="s">
        <v>119</v>
      </c>
      <c r="C25" s="175" t="s">
        <v>122</v>
      </c>
      <c r="D25" s="201">
        <v>0.98</v>
      </c>
      <c r="E25" s="259" t="s">
        <v>270</v>
      </c>
      <c r="F25" s="96" t="s">
        <v>86</v>
      </c>
      <c r="G25" s="96"/>
      <c r="H25" s="96"/>
      <c r="I25" s="97">
        <v>0.1</v>
      </c>
      <c r="J25" s="206">
        <f t="shared" si="0"/>
        <v>4.4999999999999997E-3</v>
      </c>
      <c r="K25" s="255"/>
    </row>
    <row r="26" spans="1:12" ht="13.5" thickBot="1" x14ac:dyDescent="0.25">
      <c r="A26" s="217" t="s">
        <v>123</v>
      </c>
      <c r="B26" s="175" t="s">
        <v>119</v>
      </c>
      <c r="C26" s="175" t="s">
        <v>124</v>
      </c>
      <c r="D26" s="201">
        <v>0.98</v>
      </c>
      <c r="E26" s="259" t="s">
        <v>336</v>
      </c>
      <c r="F26" s="96" t="s">
        <v>86</v>
      </c>
      <c r="G26" s="96"/>
      <c r="H26" s="198"/>
      <c r="I26" s="97"/>
      <c r="J26" s="206">
        <f t="shared" si="0"/>
        <v>0</v>
      </c>
    </row>
    <row r="27" spans="1:12" ht="26.25" thickBot="1" x14ac:dyDescent="0.25">
      <c r="A27" s="217" t="s">
        <v>125</v>
      </c>
      <c r="B27" s="175" t="s">
        <v>119</v>
      </c>
      <c r="C27" s="175" t="s">
        <v>126</v>
      </c>
      <c r="D27" s="201">
        <v>0.98</v>
      </c>
      <c r="E27" s="259" t="s">
        <v>336</v>
      </c>
      <c r="F27" s="96" t="s">
        <v>86</v>
      </c>
      <c r="G27" s="96"/>
      <c r="H27" s="198"/>
      <c r="I27" s="97"/>
      <c r="J27" s="206">
        <f t="shared" si="0"/>
        <v>0</v>
      </c>
    </row>
    <row r="28" spans="1:12" ht="13.5" thickBot="1" x14ac:dyDescent="0.25">
      <c r="A28" s="75" t="s">
        <v>292</v>
      </c>
      <c r="B28" s="74" t="s">
        <v>119</v>
      </c>
      <c r="C28" s="74" t="s">
        <v>368</v>
      </c>
      <c r="D28" s="200">
        <v>0.85</v>
      </c>
      <c r="E28" s="259" t="s">
        <v>270</v>
      </c>
      <c r="F28" s="96" t="s">
        <v>86</v>
      </c>
      <c r="G28" s="96"/>
      <c r="H28" s="198"/>
      <c r="I28" s="97">
        <v>0.15</v>
      </c>
      <c r="J28" s="206">
        <f t="shared" si="0"/>
        <v>6.7499999999999999E-3</v>
      </c>
    </row>
    <row r="29" spans="1:12" ht="13.5" thickBot="1" x14ac:dyDescent="0.25">
      <c r="A29" s="215" t="s">
        <v>367</v>
      </c>
      <c r="B29" s="76" t="s">
        <v>119</v>
      </c>
      <c r="C29" s="76" t="s">
        <v>122</v>
      </c>
      <c r="D29" s="201">
        <v>0.85</v>
      </c>
      <c r="E29" s="259" t="s">
        <v>270</v>
      </c>
      <c r="F29" s="96" t="s">
        <v>86</v>
      </c>
      <c r="G29" s="96"/>
      <c r="H29" s="198"/>
      <c r="I29" s="97">
        <v>0.15</v>
      </c>
      <c r="J29" s="206">
        <f t="shared" si="0"/>
        <v>6.7499999999999999E-3</v>
      </c>
    </row>
    <row r="30" spans="1:12" ht="13.5" thickBot="1" x14ac:dyDescent="0.25">
      <c r="A30" s="96" t="s">
        <v>141</v>
      </c>
      <c r="B30" s="96" t="s">
        <v>250</v>
      </c>
      <c r="C30" s="96" t="s">
        <v>251</v>
      </c>
      <c r="D30" s="226">
        <v>0.98</v>
      </c>
      <c r="E30" s="259" t="s">
        <v>270</v>
      </c>
      <c r="F30" s="96" t="s">
        <v>86</v>
      </c>
      <c r="G30" s="256"/>
      <c r="H30" s="256"/>
      <c r="I30" s="97">
        <v>0.05</v>
      </c>
      <c r="J30" s="206">
        <f t="shared" si="0"/>
        <v>2.2499999999999998E-3</v>
      </c>
    </row>
    <row r="31" spans="1:12" ht="13.5" thickBot="1" x14ac:dyDescent="0.25">
      <c r="A31" s="297" t="s">
        <v>104</v>
      </c>
      <c r="B31" s="298"/>
      <c r="C31" s="298"/>
      <c r="D31" s="298"/>
      <c r="E31" s="298"/>
      <c r="F31" s="298"/>
      <c r="G31" s="298"/>
      <c r="H31" s="298"/>
      <c r="I31" s="298"/>
      <c r="J31" s="299"/>
      <c r="L31" s="254"/>
    </row>
    <row r="32" spans="1:12" ht="13.5" thickBot="1" x14ac:dyDescent="0.25">
      <c r="A32" s="96" t="s">
        <v>87</v>
      </c>
      <c r="B32" s="96" t="s">
        <v>332</v>
      </c>
      <c r="C32" s="257" t="s">
        <v>142</v>
      </c>
      <c r="D32" s="226">
        <v>0.999</v>
      </c>
      <c r="E32" s="94" t="str">
        <f>IF(I32=0,"Key","Critical")</f>
        <v>Key</v>
      </c>
      <c r="F32" s="226" t="s">
        <v>9</v>
      </c>
      <c r="G32" s="256"/>
      <c r="H32" s="256"/>
      <c r="I32" s="97"/>
      <c r="J32" s="206">
        <f>I32*$B$18*$B$6</f>
        <v>0</v>
      </c>
    </row>
    <row r="33" spans="1:12" ht="13.5" thickBot="1" x14ac:dyDescent="0.25">
      <c r="A33" s="96" t="s">
        <v>85</v>
      </c>
      <c r="B33" s="96" t="s">
        <v>317</v>
      </c>
      <c r="C33" s="257" t="s">
        <v>143</v>
      </c>
      <c r="D33" s="226">
        <v>0.999</v>
      </c>
      <c r="E33" s="94" t="str">
        <f>IF(I33=0,"Key","Critical")</f>
        <v>Key</v>
      </c>
      <c r="F33" s="226" t="s">
        <v>9</v>
      </c>
      <c r="G33" s="256"/>
      <c r="H33" s="256"/>
      <c r="I33" s="97"/>
      <c r="J33" s="206">
        <f>I33*$B$18*$B$6</f>
        <v>0</v>
      </c>
    </row>
    <row r="34" spans="1:12" ht="13.5" thickBot="1" x14ac:dyDescent="0.25">
      <c r="A34" s="202" t="s">
        <v>252</v>
      </c>
      <c r="B34" s="203" t="s">
        <v>318</v>
      </c>
      <c r="C34" s="204" t="s">
        <v>253</v>
      </c>
      <c r="D34" s="205">
        <v>0.999</v>
      </c>
      <c r="E34" s="94" t="str">
        <f>IF(I34=0,"Key","Critical")</f>
        <v>Key</v>
      </c>
      <c r="F34" s="226" t="s">
        <v>9</v>
      </c>
      <c r="G34" s="256"/>
      <c r="H34" s="256"/>
      <c r="I34" s="97"/>
      <c r="J34" s="206">
        <f>I34*$B$18*$B$6</f>
        <v>0</v>
      </c>
    </row>
    <row r="35" spans="1:12" ht="13.5" thickBot="1" x14ac:dyDescent="0.25">
      <c r="A35" s="96" t="s">
        <v>92</v>
      </c>
      <c r="B35" s="96"/>
      <c r="C35" s="257"/>
      <c r="D35" s="205">
        <v>1</v>
      </c>
      <c r="E35" s="94"/>
      <c r="F35" s="226" t="s">
        <v>254</v>
      </c>
      <c r="G35" s="96"/>
      <c r="H35" s="256"/>
      <c r="I35" s="97"/>
      <c r="J35" s="206">
        <f>I35*$B$18*$B$6</f>
        <v>0</v>
      </c>
    </row>
    <row r="36" spans="1:12" ht="13.5" thickBot="1" x14ac:dyDescent="0.25">
      <c r="A36" s="297" t="s">
        <v>105</v>
      </c>
      <c r="B36" s="298"/>
      <c r="C36" s="298"/>
      <c r="D36" s="298"/>
      <c r="E36" s="298"/>
      <c r="F36" s="298"/>
      <c r="G36" s="298"/>
      <c r="H36" s="298"/>
      <c r="I36" s="298"/>
      <c r="J36" s="299"/>
      <c r="L36" s="254"/>
    </row>
    <row r="37" spans="1:12" ht="77.25" thickBot="1" x14ac:dyDescent="0.25">
      <c r="A37" s="96" t="s">
        <v>88</v>
      </c>
      <c r="B37" s="96" t="s">
        <v>96</v>
      </c>
      <c r="C37" s="96" t="s">
        <v>333</v>
      </c>
      <c r="D37" s="226">
        <v>0.95</v>
      </c>
      <c r="E37" s="94" t="str">
        <f>IF(I37=0,"Key","Critical")</f>
        <v>Key</v>
      </c>
      <c r="F37" s="226" t="s">
        <v>9</v>
      </c>
      <c r="G37" s="256"/>
      <c r="H37" s="256"/>
      <c r="I37" s="97"/>
      <c r="J37" s="206">
        <f>I37*$B$18*$B$6</f>
        <v>0</v>
      </c>
    </row>
    <row r="38" spans="1:12" ht="77.25" thickBot="1" x14ac:dyDescent="0.25">
      <c r="A38" s="96" t="s">
        <v>89</v>
      </c>
      <c r="B38" s="96" t="s">
        <v>96</v>
      </c>
      <c r="C38" s="96" t="s">
        <v>334</v>
      </c>
      <c r="D38" s="226">
        <v>0.95</v>
      </c>
      <c r="E38" s="94" t="str">
        <f>IF(I38=0,"Key","Critical")</f>
        <v>Key</v>
      </c>
      <c r="F38" s="226" t="s">
        <v>9</v>
      </c>
      <c r="G38" s="256"/>
      <c r="H38" s="256"/>
      <c r="I38" s="97"/>
      <c r="J38" s="206">
        <f>I38*$B$18*$B$6</f>
        <v>0</v>
      </c>
    </row>
    <row r="39" spans="1:12" ht="64.5" thickBot="1" x14ac:dyDescent="0.25">
      <c r="A39" s="96" t="s">
        <v>90</v>
      </c>
      <c r="B39" s="96" t="s">
        <v>91</v>
      </c>
      <c r="C39" s="96" t="s">
        <v>319</v>
      </c>
      <c r="D39" s="226">
        <v>0.99</v>
      </c>
      <c r="E39" s="94" t="str">
        <f>IF(I39=0,"Key","Critical")</f>
        <v>Key</v>
      </c>
      <c r="F39" s="226" t="s">
        <v>9</v>
      </c>
      <c r="G39" s="256"/>
      <c r="H39" s="256"/>
      <c r="I39" s="97"/>
      <c r="J39" s="206">
        <f>I39*$B$18*$B$6</f>
        <v>0</v>
      </c>
    </row>
    <row r="40" spans="1:12" ht="13.5" thickBot="1" x14ac:dyDescent="0.25">
      <c r="A40" s="340" t="s">
        <v>324</v>
      </c>
      <c r="B40" s="340"/>
      <c r="C40" s="340"/>
      <c r="D40" s="340"/>
      <c r="E40" s="340"/>
      <c r="F40" s="340"/>
      <c r="G40" s="340"/>
      <c r="H40" s="340"/>
      <c r="I40" s="340"/>
      <c r="J40" s="340"/>
      <c r="L40" s="254"/>
    </row>
    <row r="41" spans="1:12" ht="42" customHeight="1" thickBot="1" x14ac:dyDescent="0.25">
      <c r="A41" s="75" t="s">
        <v>325</v>
      </c>
      <c r="B41" s="226" t="s">
        <v>255</v>
      </c>
      <c r="C41" s="75" t="s">
        <v>122</v>
      </c>
      <c r="D41" s="226">
        <v>0.98</v>
      </c>
      <c r="E41" s="259" t="s">
        <v>270</v>
      </c>
      <c r="F41" s="226" t="s">
        <v>9</v>
      </c>
      <c r="G41" s="256"/>
      <c r="H41" s="256"/>
      <c r="I41" s="97">
        <v>0.1</v>
      </c>
      <c r="J41" s="206">
        <f>I41*$B$18*$B$6</f>
        <v>4.4999999999999997E-3</v>
      </c>
    </row>
    <row r="42" spans="1:12" ht="42" customHeight="1" thickBot="1" x14ac:dyDescent="0.25">
      <c r="A42" s="215" t="s">
        <v>326</v>
      </c>
      <c r="B42" s="226" t="s">
        <v>255</v>
      </c>
      <c r="C42" s="215" t="s">
        <v>329</v>
      </c>
      <c r="D42" s="226">
        <v>0.98</v>
      </c>
      <c r="E42" s="259" t="s">
        <v>270</v>
      </c>
      <c r="F42" s="226" t="s">
        <v>9</v>
      </c>
      <c r="G42" s="256"/>
      <c r="H42" s="256"/>
      <c r="I42" s="97">
        <v>0.1</v>
      </c>
      <c r="J42" s="206">
        <f>I42*$B$18*$B$6</f>
        <v>4.4999999999999997E-3</v>
      </c>
    </row>
    <row r="43" spans="1:12" ht="42" customHeight="1" thickBot="1" x14ac:dyDescent="0.25">
      <c r="A43" s="215" t="s">
        <v>327</v>
      </c>
      <c r="B43" s="226" t="s">
        <v>255</v>
      </c>
      <c r="C43" s="215" t="s">
        <v>330</v>
      </c>
      <c r="D43" s="226">
        <v>0.98</v>
      </c>
      <c r="E43" s="259" t="s">
        <v>270</v>
      </c>
      <c r="F43" s="226" t="s">
        <v>9</v>
      </c>
      <c r="G43" s="256"/>
      <c r="H43" s="256"/>
      <c r="I43" s="97">
        <v>0.05</v>
      </c>
      <c r="J43" s="206">
        <f>I43*$B$18*$B$6</f>
        <v>2.2499999999999998E-3</v>
      </c>
    </row>
    <row r="44" spans="1:12" ht="42" customHeight="1" thickBot="1" x14ac:dyDescent="0.25">
      <c r="A44" s="215" t="s">
        <v>328</v>
      </c>
      <c r="B44" s="226" t="s">
        <v>255</v>
      </c>
      <c r="C44" s="215" t="s">
        <v>331</v>
      </c>
      <c r="D44" s="226">
        <v>0.98</v>
      </c>
      <c r="E44" s="259" t="s">
        <v>270</v>
      </c>
      <c r="F44" s="226" t="s">
        <v>9</v>
      </c>
      <c r="G44" s="256"/>
      <c r="H44" s="256"/>
      <c r="I44" s="97">
        <v>0.05</v>
      </c>
      <c r="J44" s="206">
        <f>I44*$B$18*$B$6</f>
        <v>2.2499999999999998E-3</v>
      </c>
    </row>
    <row r="45" spans="1:12" ht="13.5" thickBot="1" x14ac:dyDescent="0.25">
      <c r="A45" s="340" t="s">
        <v>323</v>
      </c>
      <c r="B45" s="340"/>
      <c r="C45" s="340"/>
      <c r="D45" s="340"/>
      <c r="E45" s="340"/>
      <c r="F45" s="340"/>
      <c r="G45" s="340"/>
      <c r="H45" s="340"/>
      <c r="I45" s="340"/>
      <c r="J45" s="340"/>
    </row>
    <row r="46" spans="1:12" ht="42" customHeight="1" thickBot="1" x14ac:dyDescent="0.25">
      <c r="A46" s="96" t="s">
        <v>92</v>
      </c>
      <c r="B46" s="96" t="s">
        <v>93</v>
      </c>
      <c r="C46" s="96" t="s">
        <v>94</v>
      </c>
      <c r="D46" s="226">
        <v>1</v>
      </c>
      <c r="E46" s="259" t="s">
        <v>336</v>
      </c>
      <c r="F46" s="226" t="s">
        <v>256</v>
      </c>
      <c r="G46" s="256"/>
      <c r="H46" s="256"/>
      <c r="I46" s="97"/>
      <c r="J46" s="206">
        <f>I46*$B$18*$B$6</f>
        <v>0</v>
      </c>
    </row>
    <row r="47" spans="1:12" ht="13.5" thickBot="1" x14ac:dyDescent="0.25">
      <c r="A47" s="340" t="s">
        <v>103</v>
      </c>
      <c r="B47" s="340"/>
      <c r="C47" s="340"/>
      <c r="D47" s="340"/>
      <c r="E47" s="340"/>
      <c r="F47" s="340"/>
      <c r="G47" s="340"/>
      <c r="H47" s="340"/>
      <c r="I47" s="340"/>
      <c r="J47" s="340"/>
      <c r="L47" s="254"/>
    </row>
    <row r="48" spans="1:12" ht="90" thickBot="1" x14ac:dyDescent="0.25">
      <c r="A48" s="96" t="s">
        <v>321</v>
      </c>
      <c r="B48" s="96" t="s">
        <v>95</v>
      </c>
      <c r="C48" s="96" t="s">
        <v>257</v>
      </c>
      <c r="D48" s="226" t="s">
        <v>258</v>
      </c>
      <c r="E48" s="94" t="str">
        <f>IF(I48=0,"Key","Critical")</f>
        <v>Key</v>
      </c>
      <c r="F48" s="226" t="s">
        <v>322</v>
      </c>
      <c r="G48" s="256"/>
      <c r="H48" s="256"/>
      <c r="I48" s="97"/>
      <c r="J48" s="206">
        <f>I48*$B$18*$B$6</f>
        <v>0</v>
      </c>
    </row>
    <row r="49" spans="1:12" ht="16.5" customHeight="1" thickBot="1" x14ac:dyDescent="0.25">
      <c r="A49" s="340" t="s">
        <v>267</v>
      </c>
      <c r="B49" s="340"/>
      <c r="C49" s="340"/>
      <c r="D49" s="340"/>
      <c r="E49" s="340"/>
      <c r="F49" s="340"/>
      <c r="G49" s="340"/>
      <c r="H49" s="340"/>
      <c r="I49" s="340"/>
      <c r="J49" s="340"/>
      <c r="L49" s="254"/>
    </row>
    <row r="50" spans="1:12" ht="26.25" thickBot="1" x14ac:dyDescent="0.25">
      <c r="A50" s="96" t="s">
        <v>259</v>
      </c>
      <c r="B50" s="96" t="s">
        <v>320</v>
      </c>
      <c r="C50" s="96" t="s">
        <v>314</v>
      </c>
      <c r="D50" s="226">
        <v>0.9</v>
      </c>
      <c r="E50" s="94" t="str">
        <f>IF(I50=0,"Key","Critical")</f>
        <v>Key</v>
      </c>
      <c r="F50" s="226" t="s">
        <v>260</v>
      </c>
      <c r="G50" s="256"/>
      <c r="H50" s="256"/>
      <c r="I50" s="97"/>
      <c r="J50" s="206">
        <f>I50*$B$18*$B$6</f>
        <v>0</v>
      </c>
    </row>
  </sheetData>
  <autoFilter ref="A21:J50" xr:uid="{00000000-0009-0000-0000-000006000000}"/>
  <customSheetViews>
    <customSheetView guid="{CACC2C27-A6EF-4AD8-8DEB-6E9375FDBCB9}" scale="85" showPageBreaks="1" showGridLines="0" fitToPage="1" printArea="1" hiddenColumns="1" topLeftCell="A2">
      <selection activeCell="A23" sqref="A23:A24"/>
      <pageMargins left="0.75" right="0.75" top="1" bottom="1" header="0.5" footer="0.5"/>
      <pageSetup scale="98" fitToHeight="54" orientation="landscape" r:id="rId1"/>
      <headerFooter alignWithMargins="0">
        <oddFooter>Page &amp;P of &amp;N</oddFooter>
      </headerFooter>
    </customSheetView>
    <customSheetView guid="{D73489E7-8135-4CA5-A53E-FEDF8A5E0039}" scale="85" showRuler="0" topLeftCell="A6">
      <selection activeCell="H12" sqref="H12"/>
      <pageMargins left="0.75" right="0.75" top="1" bottom="1" header="0.5" footer="0.5"/>
      <pageSetup orientation="portrait" r:id="rId2"/>
      <headerFooter alignWithMargins="0"/>
    </customSheetView>
    <customSheetView guid="{F6B2FC8D-0125-4AE9-BB82-943D40E1505C}" topLeftCell="A19">
      <selection activeCell="E18" sqref="E18"/>
      <pageMargins left="0.75" right="0.75" top="1" bottom="1" header="0.5" footer="0.5"/>
      <pageSetup orientation="portrait" verticalDpi="0" r:id="rId3"/>
      <headerFooter alignWithMargins="0"/>
    </customSheetView>
    <customSheetView guid="{2E752200-FB83-4F3E-8209-02A3D71B40B2}" showRuler="0" topLeftCell="A25">
      <selection activeCell="C30" sqref="C30"/>
      <pageMargins left="0.75" right="0.75" top="1" bottom="1" header="0.5" footer="0.5"/>
      <pageSetup orientation="portrait" verticalDpi="0" r:id="rId4"/>
      <headerFooter alignWithMargins="0"/>
    </customSheetView>
    <customSheetView guid="{1ECDBA15-CEFB-401F-93CF-8A6D4D19595B}" showRuler="0" topLeftCell="A26">
      <selection activeCell="F28" sqref="F28"/>
      <pageMargins left="0.75" right="0.75" top="1" bottom="1" header="0.5" footer="0.5"/>
      <headerFooter alignWithMargins="0"/>
    </customSheetView>
    <customSheetView guid="{889D2085-AC2C-4F90-8B3A-4FD46DFC124C}" topLeftCell="A28">
      <selection activeCell="C35" sqref="C35"/>
      <pageMargins left="0.75" right="0.75" top="1" bottom="1" header="0.5" footer="0.5"/>
      <pageSetup orientation="portrait" verticalDpi="0" r:id="rId5"/>
      <headerFooter alignWithMargins="0"/>
    </customSheetView>
  </customSheetViews>
  <mergeCells count="11">
    <mergeCell ref="A1:D1"/>
    <mergeCell ref="A2:D2"/>
    <mergeCell ref="A3:D3"/>
    <mergeCell ref="B4:D4"/>
    <mergeCell ref="A49:J49"/>
    <mergeCell ref="A22:J22"/>
    <mergeCell ref="A31:J31"/>
    <mergeCell ref="A36:J36"/>
    <mergeCell ref="A40:J40"/>
    <mergeCell ref="A47:J47"/>
    <mergeCell ref="A45:J45"/>
  </mergeCells>
  <phoneticPr fontId="2" type="noConversion"/>
  <pageMargins left="0.75" right="0.75" top="1" bottom="1" header="0.5" footer="0.5"/>
  <pageSetup scale="60" orientation="portrait" r:id="rId6"/>
  <headerFooter alignWithMargins="0">
    <oddFooter>&amp;L&amp;F&amp;R&amp;P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showGridLines="0" zoomScale="91" zoomScaleNormal="91" workbookViewId="0">
      <selection activeCell="D12" sqref="D12"/>
    </sheetView>
  </sheetViews>
  <sheetFormatPr defaultColWidth="9.140625" defaultRowHeight="14.25" x14ac:dyDescent="0.2"/>
  <cols>
    <col min="1" max="1" width="30.5703125" style="8" bestFit="1" customWidth="1"/>
    <col min="2" max="2" width="25.85546875" style="8" bestFit="1" customWidth="1"/>
    <col min="3" max="3" width="21.7109375" style="8" bestFit="1" customWidth="1"/>
    <col min="4" max="4" width="26.5703125" style="8" bestFit="1" customWidth="1"/>
    <col min="5" max="5" width="16.5703125" style="8" bestFit="1" customWidth="1"/>
    <col min="6" max="6" width="17.7109375" style="8" bestFit="1" customWidth="1"/>
    <col min="7" max="7" width="11.5703125" style="8" hidden="1" customWidth="1"/>
    <col min="8" max="8" width="12.5703125" style="8" hidden="1" customWidth="1"/>
    <col min="9" max="9" width="11.7109375" style="71" bestFit="1" customWidth="1"/>
    <col min="10" max="10" width="11.42578125" style="8" bestFit="1" customWidth="1"/>
    <col min="11" max="16384" width="9.140625" style="8"/>
  </cols>
  <sheetData>
    <row r="1" spans="1:8" s="5" customFormat="1" ht="15.75" customHeight="1" thickBot="1" x14ac:dyDescent="0.3">
      <c r="A1" s="279" t="s">
        <v>358</v>
      </c>
      <c r="B1" s="279"/>
      <c r="C1" s="279"/>
      <c r="D1" s="279"/>
    </row>
    <row r="2" spans="1:8" s="5" customFormat="1" ht="15.75" thickBot="1" x14ac:dyDescent="0.3">
      <c r="A2" s="280" t="s">
        <v>199</v>
      </c>
      <c r="B2" s="280"/>
      <c r="C2" s="280"/>
      <c r="D2" s="280"/>
    </row>
    <row r="3" spans="1:8" s="5" customFormat="1" ht="15.75" thickBot="1" x14ac:dyDescent="0.3">
      <c r="A3" s="280" t="s">
        <v>112</v>
      </c>
      <c r="B3" s="280"/>
      <c r="C3" s="280"/>
      <c r="D3" s="280"/>
      <c r="E3" s="6"/>
      <c r="F3" s="6"/>
      <c r="G3" s="6"/>
      <c r="H3" s="6"/>
    </row>
    <row r="4" spans="1:8" s="5" customFormat="1" ht="15.75" thickBot="1" x14ac:dyDescent="0.3">
      <c r="A4" s="7" t="s">
        <v>113</v>
      </c>
      <c r="B4" s="281">
        <f>Summary!B4</f>
        <v>43117</v>
      </c>
      <c r="C4" s="282"/>
      <c r="D4" s="283"/>
    </row>
    <row r="5" spans="1:8" s="45" customFormat="1" x14ac:dyDescent="0.2"/>
    <row r="6" spans="1:8" x14ac:dyDescent="0.2">
      <c r="A6" s="17" t="str">
        <f>Summary!A6</f>
        <v>At Risk Percentage</v>
      </c>
      <c r="B6" s="10">
        <f>Summary!B6</f>
        <v>0.15</v>
      </c>
    </row>
    <row r="7" spans="1:8" x14ac:dyDescent="0.2">
      <c r="A7" s="17" t="str">
        <f>Summary!A7</f>
        <v>Total Allocation Percentage</v>
      </c>
      <c r="B7" s="10">
        <f>Summary!B7</f>
        <v>2.1</v>
      </c>
    </row>
    <row r="8" spans="1:8" x14ac:dyDescent="0.2">
      <c r="A8" s="12"/>
      <c r="B8" s="12"/>
      <c r="E8" s="13"/>
    </row>
    <row r="9" spans="1:8" x14ac:dyDescent="0.2">
      <c r="A9" s="12"/>
      <c r="B9" s="12"/>
    </row>
    <row r="10" spans="1:8" ht="15" x14ac:dyDescent="0.25">
      <c r="A10" s="9" t="str">
        <f>Summary!A10</f>
        <v>Tower</v>
      </c>
      <c r="B10" s="58" t="str">
        <f>Summary!B10</f>
        <v>Allocation Per Tower</v>
      </c>
    </row>
    <row r="11" spans="1:8" x14ac:dyDescent="0.2">
      <c r="A11" s="17" t="str">
        <f>Summary!A11</f>
        <v xml:space="preserve">Data Center </v>
      </c>
      <c r="B11" s="10">
        <f>Summary!B11</f>
        <v>0.55000000000000004</v>
      </c>
    </row>
    <row r="12" spans="1:8" x14ac:dyDescent="0.2">
      <c r="A12" s="17" t="str">
        <f>Summary!A12</f>
        <v>End User Computing</v>
      </c>
      <c r="B12" s="10">
        <f>Summary!B12</f>
        <v>0.35</v>
      </c>
    </row>
    <row r="13" spans="1:8" x14ac:dyDescent="0.2">
      <c r="A13" s="17" t="str">
        <f>Summary!A13</f>
        <v>Data Network</v>
      </c>
      <c r="B13" s="10">
        <f>Summary!B13</f>
        <v>0.55000000000000004</v>
      </c>
    </row>
    <row r="14" spans="1:8" x14ac:dyDescent="0.2">
      <c r="A14" s="17" t="str">
        <f>Summary!A14</f>
        <v>Help Desk</v>
      </c>
      <c r="B14" s="10">
        <f>Summary!B14</f>
        <v>0.35</v>
      </c>
    </row>
    <row r="15" spans="1:8" x14ac:dyDescent="0.2">
      <c r="A15" s="17" t="str">
        <f>Summary!A15</f>
        <v>Cross Functional</v>
      </c>
      <c r="B15" s="10">
        <f>Summary!B15</f>
        <v>0.3</v>
      </c>
    </row>
    <row r="16" spans="1:8" x14ac:dyDescent="0.2">
      <c r="A16" s="17" t="str">
        <f>Summary!A16</f>
        <v>Special Projects</v>
      </c>
      <c r="B16" s="10">
        <f>Summary!B16</f>
        <v>0</v>
      </c>
    </row>
    <row r="17" spans="1:10" ht="15" x14ac:dyDescent="0.25">
      <c r="A17" s="48" t="s">
        <v>2</v>
      </c>
      <c r="B17" s="48" t="str">
        <f>A16</f>
        <v>Special Projects</v>
      </c>
    </row>
    <row r="18" spans="1:10" ht="15" x14ac:dyDescent="0.25">
      <c r="A18" s="49" t="s">
        <v>15</v>
      </c>
      <c r="B18" s="50">
        <f>B16</f>
        <v>0</v>
      </c>
      <c r="I18" s="224"/>
      <c r="J18" s="225" t="s">
        <v>18</v>
      </c>
    </row>
    <row r="19" spans="1:10" ht="15" x14ac:dyDescent="0.25">
      <c r="A19" s="51" t="s">
        <v>16</v>
      </c>
      <c r="B19" s="52">
        <f>B18*B6</f>
        <v>0</v>
      </c>
      <c r="I19" s="223">
        <f>SUM(I23:I30)</f>
        <v>0</v>
      </c>
      <c r="J19" s="223">
        <f>SUM(J23:J30)</f>
        <v>0</v>
      </c>
    </row>
    <row r="20" spans="1:10" ht="15.75" thickBot="1" x14ac:dyDescent="0.3">
      <c r="A20" s="177"/>
      <c r="B20" s="178"/>
      <c r="C20" s="179" t="str">
        <f>A16</f>
        <v>Special Projects</v>
      </c>
      <c r="D20" s="180"/>
      <c r="E20" s="180"/>
      <c r="F20" s="180"/>
      <c r="G20" s="180"/>
      <c r="H20" s="180"/>
      <c r="I20" s="181"/>
      <c r="J20" s="182"/>
    </row>
    <row r="21" spans="1:10" s="209" customFormat="1" ht="15" thickBot="1" x14ac:dyDescent="0.25">
      <c r="A21" s="207" t="s">
        <v>46</v>
      </c>
      <c r="B21" s="207" t="s">
        <v>47</v>
      </c>
      <c r="C21" s="207" t="s">
        <v>339</v>
      </c>
      <c r="D21" s="208" t="s">
        <v>48</v>
      </c>
      <c r="E21" s="207" t="s">
        <v>270</v>
      </c>
      <c r="F21" s="208" t="s">
        <v>12</v>
      </c>
      <c r="G21" s="208" t="s">
        <v>13</v>
      </c>
      <c r="H21" s="208" t="s">
        <v>14</v>
      </c>
      <c r="I21" s="208" t="s">
        <v>30</v>
      </c>
      <c r="J21" s="207" t="s">
        <v>17</v>
      </c>
    </row>
    <row r="22" spans="1:10" ht="15" thickBot="1" x14ac:dyDescent="0.25">
      <c r="A22" s="340" t="s">
        <v>261</v>
      </c>
      <c r="B22" s="340"/>
      <c r="C22" s="340"/>
      <c r="D22" s="340"/>
      <c r="E22" s="340"/>
      <c r="F22" s="340"/>
      <c r="G22" s="340"/>
      <c r="H22" s="340"/>
      <c r="I22" s="340"/>
      <c r="J22" s="340"/>
    </row>
    <row r="23" spans="1:10" ht="26.25" thickBot="1" x14ac:dyDescent="0.25">
      <c r="A23" s="96" t="s">
        <v>262</v>
      </c>
      <c r="B23" s="96" t="s">
        <v>263</v>
      </c>
      <c r="C23" s="96" t="s">
        <v>264</v>
      </c>
      <c r="D23" s="194">
        <v>1</v>
      </c>
      <c r="E23" s="94" t="str">
        <f t="shared" ref="E23:E28" si="0">IF(I23=0,"Key","Critical")</f>
        <v>Key</v>
      </c>
      <c r="F23" s="198" t="s">
        <v>315</v>
      </c>
      <c r="G23" s="198"/>
      <c r="H23" s="96"/>
      <c r="I23" s="97"/>
      <c r="J23" s="206">
        <f t="shared" ref="J23:J28" si="1">I23*$B$18*$B$6</f>
        <v>0</v>
      </c>
    </row>
    <row r="24" spans="1:10" ht="26.25" thickBot="1" x14ac:dyDescent="0.25">
      <c r="A24" s="96" t="s">
        <v>127</v>
      </c>
      <c r="B24" s="96" t="s">
        <v>128</v>
      </c>
      <c r="C24" s="257" t="s">
        <v>129</v>
      </c>
      <c r="D24" s="194">
        <v>0.95</v>
      </c>
      <c r="E24" s="94" t="str">
        <f t="shared" si="0"/>
        <v>Key</v>
      </c>
      <c r="F24" s="198" t="s">
        <v>315</v>
      </c>
      <c r="G24" s="198"/>
      <c r="H24" s="96"/>
      <c r="I24" s="97"/>
      <c r="J24" s="206">
        <f t="shared" si="1"/>
        <v>0</v>
      </c>
    </row>
    <row r="25" spans="1:10" ht="51.75" thickBot="1" x14ac:dyDescent="0.25">
      <c r="A25" s="96" t="s">
        <v>265</v>
      </c>
      <c r="B25" s="96" t="s">
        <v>130</v>
      </c>
      <c r="C25" s="257" t="s">
        <v>131</v>
      </c>
      <c r="D25" s="194">
        <v>1</v>
      </c>
      <c r="E25" s="94" t="str">
        <f t="shared" si="0"/>
        <v>Key</v>
      </c>
      <c r="F25" s="198" t="s">
        <v>315</v>
      </c>
      <c r="G25" s="198"/>
      <c r="H25" s="96"/>
      <c r="I25" s="97"/>
      <c r="J25" s="206">
        <f t="shared" si="1"/>
        <v>0</v>
      </c>
    </row>
    <row r="26" spans="1:10" ht="51.75" thickBot="1" x14ac:dyDescent="0.25">
      <c r="A26" s="96" t="s">
        <v>266</v>
      </c>
      <c r="B26" s="96" t="s">
        <v>130</v>
      </c>
      <c r="C26" s="257" t="s">
        <v>131</v>
      </c>
      <c r="D26" s="194">
        <v>0.95</v>
      </c>
      <c r="E26" s="94" t="str">
        <f t="shared" si="0"/>
        <v>Key</v>
      </c>
      <c r="F26" s="198" t="s">
        <v>315</v>
      </c>
      <c r="G26" s="198"/>
      <c r="H26" s="96"/>
      <c r="I26" s="97"/>
      <c r="J26" s="206">
        <f t="shared" si="1"/>
        <v>0</v>
      </c>
    </row>
    <row r="27" spans="1:10" ht="26.25" thickBot="1" x14ac:dyDescent="0.25">
      <c r="A27" s="96" t="s">
        <v>132</v>
      </c>
      <c r="B27" s="96" t="s">
        <v>133</v>
      </c>
      <c r="C27" s="257" t="s">
        <v>134</v>
      </c>
      <c r="D27" s="267">
        <v>0.95</v>
      </c>
      <c r="E27" s="94" t="str">
        <f t="shared" ref="E27" si="2">IF(I27=0,"Key","Critical")</f>
        <v>Key</v>
      </c>
      <c r="F27" s="198" t="s">
        <v>315</v>
      </c>
      <c r="G27" s="198"/>
      <c r="H27" s="96"/>
      <c r="I27" s="97"/>
      <c r="J27" s="206">
        <f t="shared" si="1"/>
        <v>0</v>
      </c>
    </row>
    <row r="28" spans="1:10" ht="39" thickBot="1" x14ac:dyDescent="0.25">
      <c r="A28" s="75" t="s">
        <v>259</v>
      </c>
      <c r="B28" s="74" t="s">
        <v>268</v>
      </c>
      <c r="C28" s="74" t="s">
        <v>44</v>
      </c>
      <c r="D28" s="80">
        <v>0.9</v>
      </c>
      <c r="E28" s="94" t="str">
        <f t="shared" si="0"/>
        <v>Key</v>
      </c>
      <c r="F28" s="198" t="s">
        <v>315</v>
      </c>
      <c r="G28" s="198"/>
      <c r="H28" s="96"/>
      <c r="I28" s="97"/>
      <c r="J28" s="206">
        <f t="shared" si="1"/>
        <v>0</v>
      </c>
    </row>
    <row r="29" spans="1:10" ht="15" thickBot="1" x14ac:dyDescent="0.25">
      <c r="A29" s="341" t="s">
        <v>267</v>
      </c>
      <c r="B29" s="342"/>
      <c r="C29" s="342"/>
      <c r="D29" s="342"/>
      <c r="E29" s="342"/>
      <c r="F29" s="342"/>
      <c r="G29" s="342"/>
      <c r="H29" s="342"/>
      <c r="I29" s="342"/>
      <c r="J29" s="343"/>
    </row>
    <row r="30" spans="1:10" ht="39" thickBot="1" x14ac:dyDescent="0.25">
      <c r="A30" s="96" t="s">
        <v>259</v>
      </c>
      <c r="B30" s="176" t="s">
        <v>268</v>
      </c>
      <c r="C30" s="176" t="s">
        <v>44</v>
      </c>
      <c r="D30" s="80">
        <v>0.9</v>
      </c>
      <c r="E30" s="94" t="str">
        <f>IF(I30=0,"Key","Critical")</f>
        <v>Key</v>
      </c>
      <c r="F30" s="198" t="s">
        <v>316</v>
      </c>
      <c r="G30" s="198"/>
      <c r="H30" s="96"/>
      <c r="I30" s="97"/>
      <c r="J30" s="206">
        <f>I30*$B$18*$B$6</f>
        <v>0</v>
      </c>
    </row>
    <row r="34" spans="3:3" x14ac:dyDescent="0.2">
      <c r="C34" s="8" t="s">
        <v>269</v>
      </c>
    </row>
  </sheetData>
  <autoFilter ref="A21:J30" xr:uid="{00000000-0009-0000-0000-000007000000}"/>
  <mergeCells count="6">
    <mergeCell ref="A29:J29"/>
    <mergeCell ref="A1:D1"/>
    <mergeCell ref="A2:D2"/>
    <mergeCell ref="A3:D3"/>
    <mergeCell ref="B4:D4"/>
    <mergeCell ref="A22:J22"/>
  </mergeCells>
  <pageMargins left="0.75" right="0.75" top="1" bottom="1" header="0.5" footer="0.5"/>
  <pageSetup scale="72" orientation="portrait" r:id="rId1"/>
  <headerFooter alignWithMargins="0">
    <oddFooter>&amp;L&amp;F&amp;R&amp;P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Title</vt:lpstr>
      <vt:lpstr>Summary</vt:lpstr>
      <vt:lpstr>Section 4.4 Data Center</vt:lpstr>
      <vt:lpstr>Section 4.5 End User Compt.</vt:lpstr>
      <vt:lpstr>Section 4.6 Data Network Serv.</vt:lpstr>
      <vt:lpstr>Section 4.8 Help Desk Services</vt:lpstr>
      <vt:lpstr>Section 4.9 Cross Funct. Srvcs.</vt:lpstr>
      <vt:lpstr>Section 4.11 Sp. Projects</vt:lpstr>
      <vt:lpstr>'Section 4.11 Sp. Projects'!Print_Area</vt:lpstr>
      <vt:lpstr>'Section 4.4 Data Center'!Print_Area</vt:lpstr>
      <vt:lpstr>'Section 4.5 End User Compt.'!Print_Area</vt:lpstr>
      <vt:lpstr>'Section 4.6 Data Network Serv.'!Print_Area</vt:lpstr>
      <vt:lpstr>'Section 4.8 Help Desk Services'!Print_Area</vt:lpstr>
      <vt:lpstr>'Section 4.9 Cross Funct. Srvcs.'!Print_Area</vt:lpstr>
      <vt:lpstr>Summary!Print_Area</vt:lpstr>
      <vt:lpstr>'Section 4.11 Sp. Projects'!Print_Titles</vt:lpstr>
      <vt:lpstr>'Section 4.4 Data Center'!Print_Titles</vt:lpstr>
      <vt:lpstr>'Section 4.5 End User Compt.'!Print_Titles</vt:lpstr>
      <vt:lpstr>'Section 4.6 Data Network Serv.'!Print_Titles</vt:lpstr>
      <vt:lpstr>'Section 4.8 Help Desk Services'!Print_Titles</vt:lpstr>
      <vt:lpstr>'Section 4.9 Cross Funct. Srvcs.'!Print_Titles</vt:lpstr>
    </vt:vector>
  </TitlesOfParts>
  <Company>Gartner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kiweathe</dc:creator>
  <cp:lastModifiedBy>Administrator</cp:lastModifiedBy>
  <cp:lastPrinted>2010-04-05T16:03:18Z</cp:lastPrinted>
  <dcterms:created xsi:type="dcterms:W3CDTF">2009-01-26T13:33:40Z</dcterms:created>
  <dcterms:modified xsi:type="dcterms:W3CDTF">2018-01-29T15:26:56Z</dcterms:modified>
</cp:coreProperties>
</file>